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5718\Desktop\ダウンロードファイル (14)\"/>
    </mc:Choice>
  </mc:AlternateContent>
  <bookViews>
    <workbookView xWindow="30510" yWindow="240" windowWidth="26910" windowHeight="1498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<sst xmlns="http://schemas.openxmlformats.org/spreadsheetml/2006/main" count="6861" uniqueCount="2418">
  <si>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</si>
  <si>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</si>
  <si>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</si>
  <si>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</si>
  <si>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</si>
  <si>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</si>
  <si>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</si>
  <si>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</si>
  <si>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</si>
  <si>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</si>
  <si>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</si>
  <si>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</si>
  <si>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</si>
  <si>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</si>
  <si>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</si>
  <si>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</si>
  <si>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</si>
  <si>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</si>
  <si>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</si>
  <si>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</si>
  <si>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</si>
  <si>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</si>
  <si>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</si>
  <si>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</si>
  <si>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</si>
  <si>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</si>
  <si>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</si>
  <si>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</si>
  <si>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</si>
  <si>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</si>
  <si>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</si>
  <si>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</si>
  <si>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</si>
  <si>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</si>
  <si>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</si>
  <si>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</si>
  <si>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</si>
  <si>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</si>
  <si>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</si>
  <si>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</si>
  <si>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</si>
  <si>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</si>
  <si>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</si>
  <si>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</si>
  <si>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</si>
  <si>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</si>
  <si>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</si>
  <si>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</si>
  <si>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</si>
  <si>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</si>
  <si>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</si>
  <si>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</si>
  <si>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</si>
  <si>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</si>
  <si>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</si>
  <si>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</si>
  <si>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</si>
  <si>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</si>
  <si>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</si>
  <si>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</si>
  <si>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</si>
  <si>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</si>
  <si>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</si>
  <si>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</si>
  <si>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</si>
  <si>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</si>
  <si>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</si>
  <si>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</si>
  <si>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</si>
  <si>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</si>
  <si>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</si>
  <si>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</si>
  <si>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</si>
  <si>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</si>
  <si>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</si>
  <si>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</si>
  <si>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</si>
  <si>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</si>
  <si>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</si>
  <si>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</si>
  <si>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</si>
  <si>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</si>
  <si>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</si>
  <si>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</si>
  <si>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</si>
  <si>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</si>
  <si>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</si>
  <si>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</si>
  <si>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</si>
  <si>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</si>
  <si>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</si>
  <si>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</si>
  <si>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</si>
  <si>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</si>
  <si>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</si>
  <si>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</si>
  <si>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</si>
  <si>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</si>
  <si>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</si>
  <si>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</si>
  <si>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</si>
  <si>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</si>
  <si>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</si>
  <si>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</si>
  <si>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</si>
  <si>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</si>
  <si>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</si>
  <si>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</si>
  <si>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</si>
  <si>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</si>
  <si>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</si>
  <si>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</si>
  <si>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</si>
  <si>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</si>
  <si>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</si>
  <si>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</si>
  <si>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</si>
  <si>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</si>
  <si>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</si>
  <si>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</si>
  <si>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</si>
  <si>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</si>
  <si>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</si>
  <si>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</si>
  <si>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</si>
  <si>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</si>
  <si>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</si>
  <si>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</si>
  <si>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</si>
  <si>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</si>
  <si>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</si>
  <si>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</si>
  <si>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</si>
  <si>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</si>
  <si>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</si>
  <si>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</si>
  <si>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</si>
  <si>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</si>
  <si>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</si>
  <si>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</si>
  <si>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</si>
  <si>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</si>
  <si>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</si>
  <si>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</si>
  <si>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</si>
  <si>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</si>
  <si>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</si>
  <si>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</si>
  <si>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</si>
  <si>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</si>
  <si>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</si>
  <si>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</si>
  <si>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</si>
  <si>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</si>
  <si>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</si>
  <si>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</si>
  <si>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</si>
  <si>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</si>
  <si>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</si>
  <si>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</si>
  <si>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</si>
  <si>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</si>
  <si>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</si>
  <si>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</si>
  <si>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</si>
  <si>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</si>
  <si>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</si>
  <si>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</si>
  <si>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</si>
  <si>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</si>
  <si>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</si>
  <si>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</si>
  <si>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</si>
  <si>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</si>
  <si>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</si>
  <si>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</si>
  <si>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</si>
  <si>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</si>
  <si>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</si>
  <si>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</si>
  <si>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</si>
  <si>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</si>
  <si>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</si>
  <si>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</si>
  <si>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</si>
  <si>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</si>
  <si>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</si>
  <si>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</si>
  <si>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</si>
  <si>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</si>
  <si>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</si>
  <si>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</si>
  <si>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</si>
  <si>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</si>
  <si>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</si>
  <si>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</si>
  <si>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</si>
  <si>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</si>
  <si>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</si>
  <si>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</si>
  <si>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</si>
  <si>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</si>
  <si>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</si>
  <si>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</si>
  <si>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</si>
  <si>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</si>
  <si>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</si>
  <si>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</si>
  <si>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</si>
  <si>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</si>
  <si>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</si>
  <si>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</si>
  <si>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</si>
  <si>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</si>
  <si>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</si>
  <si>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</si>
  <si>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</si>
  <si>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</si>
  <si>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</si>
  <si>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</si>
  <si>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</si>
  <si>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</si>
  <si>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</si>
  <si>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</si>
  <si>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</si>
  <si>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</si>
  <si>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</si>
  <si>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</si>
  <si>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</si>
  <si>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</si>
  <si>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</si>
  <si>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</si>
  <si>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</si>
  <si>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</si>
  <si>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</si>
  <si>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</si>
  <si>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</si>
  <si>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</si>
  <si>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</si>
  <si>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</si>
  <si>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</si>
  <si>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</si>
  <si>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</si>
  <si>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</si>
  <si>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</si>
  <si>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</si>
  <si>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</si>
  <si>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</si>
  <si>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</si>
  <si>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</si>
  <si>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</si>
  <si>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</si>
  <si>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</si>
  <si>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</si>
  <si>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</si>
  <si>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</si>
  <si>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</si>
  <si>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</si>
  <si>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</si>
  <si>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</si>
  <si>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</si>
  <si>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</si>
  <si>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</si>
  <si>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</si>
  <si>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</si>
  <si>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</si>
  <si>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</si>
  <si>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</si>
  <si>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</si>
  <si>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</si>
  <si>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</si>
  <si>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</si>
  <si>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</si>
  <si>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</si>
  <si>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</si>
  <si>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</si>
  <si>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</si>
  <si>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</si>
  <si>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</si>
  <si>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</si>
  <si>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</si>
  <si>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</si>
  <si>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</si>
  <si>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</si>
  <si>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</si>
  <si>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</si>
  <si>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</si>
  <si>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</si>
  <si>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</si>
  <si>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</si>
  <si>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</si>
  <si>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</si>
  <si>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</si>
  <si>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</si>
  <si>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</si>
  <si>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</si>
  <si>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</si>
  <si>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</si>
  <si>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</si>
  <si>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</si>
  <si>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</si>
  <si>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</si>
  <si>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</si>
  <si>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</si>
  <si>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</si>
  <si>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</si>
  <si>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</si>
  <si>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</si>
  <si>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</si>
  <si>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</si>
  <si>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</si>
  <si>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</si>
  <si>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</si>
  <si>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</si>
  <si>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</si>
  <si>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</si>
  <si>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</si>
  <si>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</si>
  <si>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</si>
  <si>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</si>
  <si>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</si>
  <si>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</si>
  <si>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</si>
  <si>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</si>
  <si>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</si>
  <si>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</si>
  <si>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</si>
  <si>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</si>
  <si>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</si>
  <si>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</si>
  <si>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</si>
  <si>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</si>
  <si>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</si>
  <si>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</si>
  <si>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</si>
  <si>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</si>
  <si>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</si>
  <si>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</si>
  <si>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</si>
  <si>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</si>
  <si>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</si>
  <si>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</si>
  <si>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</si>
  <si>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</si>
  <si>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</si>
  <si>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</si>
  <si>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</si>
  <si>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</si>
  <si>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</si>
  <si>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</si>
  <si>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</si>
  <si>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</si>
  <si>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</si>
  <si>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</si>
  <si>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</si>
  <si>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</si>
  <si>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</si>
  <si>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</si>
  <si>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</si>
  <si>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</si>
  <si>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</si>
  <si>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</si>
  <si>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</si>
  <si>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</si>
  <si>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</si>
  <si>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</si>
  <si>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</si>
  <si>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</si>
  <si>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</si>
  <si>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</si>
  <si>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</si>
  <si>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</si>
  <si>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</si>
  <si>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</si>
  <si>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</si>
  <si>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</si>
  <si>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</si>
  <si>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</si>
  <si>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</si>
  <si>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</si>
  <si>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</si>
  <si>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</si>
  <si>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</si>
  <si>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</si>
  <si>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</si>
  <si>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</si>
  <si>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</si>
  <si>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</si>
  <si>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</si>
  <si>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</si>
  <si>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</si>
  <si>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</si>
  <si>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</si>
  <si>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</si>
  <si>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</si>
  <si>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</si>
  <si>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</si>
  <si>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</si>
  <si>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</si>
  <si>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</si>
  <si>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</si>
  <si>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</si>
  <si>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</si>
  <si>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</si>
  <si>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</si>
  <si>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</si>
  <si>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</si>
  <si>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</si>
  <si>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</si>
  <si>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</si>
  <si>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</si>
  <si>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</si>
  <si>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</si>
  <si>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</si>
  <si>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</si>
  <si>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</si>
  <si>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</si>
  <si>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</si>
  <si>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</si>
  <si>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</si>
  <si>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</si>
  <si>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</si>
  <si>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</si>
  <si>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</si>
  <si>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</si>
  <si>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</si>
  <si>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</si>
  <si>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</si>
  <si>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</si>
  <si>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</si>
  <si>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</si>
  <si>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</si>
  <si>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</si>
  <si>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</si>
  <si>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</si>
  <si>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</si>
  <si>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</si>
  <si>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</si>
  <si>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</si>
  <si>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</si>
  <si>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</si>
  <si>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</si>
  <si>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</si>
  <si>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</si>
  <si>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</si>
  <si>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</si>
  <si>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</si>
  <si>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</si>
  <si>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</si>
  <si>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</si>
  <si>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</si>
  <si>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</si>
  <si>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</si>
  <si>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</si>
  <si>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</si>
  <si>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</si>
  <si>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</si>
  <si>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</si>
  <si>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</si>
  <si>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</si>
  <si>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</si>
  <si>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</si>
  <si>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</si>
  <si>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</si>
  <si>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</si>
  <si>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</si>
  <si>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</si>
  <si>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</si>
  <si>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</si>
  <si>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</si>
  <si>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</si>
  <si>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</si>
  <si>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</si>
  <si>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</si>
  <si>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</si>
  <si>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</si>
  <si>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</si>
  <si>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</si>
  <si>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</si>
  <si>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</si>
  <si>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</si>
  <si>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</si>
  <si>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</si>
  <si>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</si>
  <si>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</si>
  <si>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</si>
  <si>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</si>
  <si>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</si>
  <si>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</si>
  <si>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</si>
  <si>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</si>
  <si>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</si>
  <si>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</si>
  <si>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</si>
  <si>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</si>
  <si>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</si>
  <si>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</si>
  <si>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</si>
  <si>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</si>
  <si>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</si>
  <si>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</si>
  <si>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</si>
  <si>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</si>
  <si>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</si>
  <si>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</si>
  <si>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</si>
  <si>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</si>
  <si>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</si>
  <si>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</si>
  <si>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</si>
  <si>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</si>
  <si>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</si>
  <si>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</si>
  <si>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</si>
  <si>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</si>
  <si>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</si>
  <si>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</si>
  <si>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</si>
  <si>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</si>
  <si>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</si>
  <si>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</si>
  <si>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</si>
  <si>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</si>
  <si>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</si>
  <si>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</si>
  <si>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</si>
  <si>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</si>
  <si>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</si>
  <si>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</si>
  <si>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</si>
  <si>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</si>
  <si>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</si>
  <si>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</si>
  <si>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</si>
  <si>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</si>
  <si>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</si>
  <si>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</si>
  <si>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</si>
  <si>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</si>
  <si>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</si>
  <si>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</si>
  <si>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</si>
  <si>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</si>
  <si>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</si>
  <si>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</si>
  <si>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</si>
  <si>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</si>
  <si>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</si>
  <si>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</si>
  <si>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</si>
  <si>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</si>
  <si>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</si>
  <si>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</si>
  <si>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</si>
  <si>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</si>
  <si>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</si>
  <si>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</si>
  <si>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</si>
  <si>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</si>
  <si>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</si>
  <si>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</si>
  <si>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</si>
  <si>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</si>
  <si>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</si>
  <si>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</si>
  <si>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</si>
  <si>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</si>
  <si>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</si>
  <si>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</si>
  <si>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</si>
  <si>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</si>
  <si>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</si>
  <si>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</si>
  <si>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</si>
  <si>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</si>
  <si>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</si>
  <si>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</si>
  <si>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</si>
  <si>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</si>
  <si>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</si>
  <si>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</si>
  <si>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</si>
  <si>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</si>
  <si>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</si>
  <si>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</si>
  <si>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</si>
  <si>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</si>
  <si>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</si>
  <si>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</si>
  <si>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</si>
  <si>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</si>
  <si>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</si>
  <si>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</si>
  <si>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</si>
  <si>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</si>
  <si>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</si>
  <si>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</si>
  <si>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</si>
  <si>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</si>
  <si>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</si>
  <si>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</si>
  <si>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</si>
  <si>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</si>
  <si>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</si>
  <si>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</si>
  <si>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</si>
  <si>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</si>
  <si>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</si>
  <si>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</si>
  <si>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</si>
  <si>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</si>
  <si>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</si>
  <si>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</si>
  <si>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</si>
  <si>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</si>
  <si>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</si>
  <si>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</si>
  <si>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</si>
  <si>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</si>
  <si>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</si>
  <si>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</si>
  <si>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</si>
  <si>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</si>
  <si>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</si>
  <si>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</si>
  <si>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</si>
  <si>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</si>
  <si>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</si>
  <si>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</si>
  <si>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</si>
  <si>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</si>
  <si>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</si>
  <si>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</si>
  <si>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</si>
  <si>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</si>
  <si>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</si>
  <si>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</si>
  <si>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</si>
  <si>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</si>
  <si>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</si>
  <si>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</si>
  <si>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</si>
  <si>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</si>
  <si>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</si>
  <si>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</si>
  <si>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</si>
  <si>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</si>
  <si>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</si>
  <si>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</si>
  <si>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</si>
  <si>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</si>
  <si>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</si>
  <si>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</si>
  <si>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</si>
  <si>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</si>
  <si>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</si>
  <si>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</si>
  <si>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</si>
  <si>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</si>
  <si>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</si>
  <si>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</si>
  <si>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</si>
  <si>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</si>
  <si>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</si>
  <si>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</si>
  <si>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</si>
  <si>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</si>
  <si>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</si>
  <si>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</si>
  <si>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</si>
  <si>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</si>
  <si>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</si>
  <si>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</si>
  <si>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</si>
  <si>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</si>
  <si>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</si>
  <si>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</si>
  <si>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</si>
  <si>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</si>
  <si>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</si>
  <si>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</si>
  <si>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</si>
  <si>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</si>
  <si>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</si>
  <si>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</si>
  <si>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</si>
  <si>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</si>
  <si>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</si>
  <si>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</si>
  <si>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</si>
  <si>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</si>
  <si>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</si>
  <si>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</si>
  <si>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</si>
  <si>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</si>
  <si>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</si>
  <si>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</si>
  <si>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</si>
  <si>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</si>
  <si>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</si>
  <si>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</si>
  <si>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</si>
  <si>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</si>
  <si>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</si>
  <si>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</si>
  <si>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</si>
  <si>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</si>
  <si>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</si>
  <si>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</si>
  <si>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</si>
  <si>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</si>
  <si>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</si>
  <si>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</si>
  <si>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</si>
  <si>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</si>
  <si>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</si>
  <si>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</si>
  <si>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</si>
  <si>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</si>
  <si>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</si>
  <si>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</si>
  <si>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</si>
  <si>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</si>
  <si>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</si>
  <si>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</si>
  <si>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</si>
  <si>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</si>
  <si>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</si>
  <si>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</si>
  <si>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</si>
  <si>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</si>
  <si>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</si>
  <si>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</si>
  <si>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</si>
  <si>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</si>
  <si>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</si>
  <si>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</si>
  <si>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</si>
  <si>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</si>
  <si>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</si>
  <si>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</si>
  <si>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</si>
  <si>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</si>
  <si>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</si>
  <si>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</si>
  <si>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</si>
  <si>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</si>
  <si>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</si>
  <si>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</si>
  <si>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</si>
  <si>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</si>
  <si>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</si>
  <si>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</si>
  <si>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</si>
  <si>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</si>
  <si>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</si>
  <si>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</si>
  <si>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</si>
  <si>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</si>
  <si>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</si>
  <si>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</si>
  <si>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</si>
  <si>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</si>
  <si>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</si>
  <si>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</si>
  <si>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</si>
  <si>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</si>
  <si>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</si>
  <si>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</si>
  <si>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</si>
  <si>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</si>
  <si>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</si>
  <si>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</si>
  <si>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</si>
  <si>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</si>
  <si>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</si>
  <si>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</si>
  <si>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</si>
  <si>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</si>
  <si>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</si>
  <si>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</si>
  <si>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</si>
  <si>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</si>
  <si>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</si>
  <si>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</si>
  <si>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</si>
  <si>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</si>
  <si>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</si>
  <si>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</si>
  <si>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</si>
  <si>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</si>
  <si>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</si>
  <si>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</si>
  <si>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</si>
  <si>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</si>
  <si>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</si>
  <si>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</si>
  <si>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</si>
  <si>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</si>
  <si>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</si>
  <si>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</si>
  <si>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</si>
  <si>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</si>
  <si>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</si>
  <si>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</si>
  <si>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</si>
  <si>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</si>
  <si>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</si>
  <si>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</si>
  <si>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</si>
  <si>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</si>
  <si>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</si>
  <si>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</si>
  <si>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</si>
  <si>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</si>
  <si>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</si>
  <si>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</si>
  <si>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</si>
  <si>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</si>
  <si>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</si>
  <si>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</si>
  <si>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</si>
  <si>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</si>
  <si>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</si>
  <si>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</si>
  <si>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</si>
  <si>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</si>
  <si>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</si>
  <si>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</si>
  <si>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</si>
  <si>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</si>
  <si>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</si>
  <si>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</si>
  <si>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</si>
  <si>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</si>
  <si>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</si>
  <si>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</si>
  <si>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</si>
  <si>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</si>
  <si>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</si>
  <si>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</si>
  <si>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</si>
  <si>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</si>
  <si>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</si>
  <si>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</si>
  <si>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</si>
  <si>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</si>
  <si>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</si>
  <si>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</si>
  <si>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</si>
  <si>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</si>
  <si>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</si>
  <si>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</si>
  <si>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</si>
  <si>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</si>
  <si>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</si>
  <si>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</si>
  <si>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</si>
  <si>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</si>
  <si>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</si>
  <si>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</si>
  <si>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</si>
  <si>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</si>
  <si>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</si>
  <si>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</si>
  <si>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</si>
  <si>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</si>
  <si>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</si>
  <si>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</si>
  <si>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</si>
  <si>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</si>
  <si>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</si>
  <si>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</si>
  <si>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</si>
  <si>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</si>
  <si>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</si>
  <si>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</si>
  <si>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</si>
  <si>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</si>
  <si>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</si>
  <si>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</si>
  <si>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</si>
  <si>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</si>
  <si>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</si>
  <si>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</si>
  <si>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</si>
  <si>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</si>
  <si>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</si>
  <si>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</si>
  <si>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</si>
  <si>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</si>
  <si>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</si>
  <si>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</si>
  <si>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</si>
  <si>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</si>
  <si>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</si>
  <si>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</si>
  <si>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</si>
  <si>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</si>
  <si>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</si>
  <si>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</si>
  <si>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</si>
  <si>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</si>
  <si>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</si>
  <si>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</si>
  <si>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</si>
  <si>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</si>
  <si>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</si>
  <si>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</si>
  <si>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</si>
  <si>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</si>
  <si>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</si>
  <si>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</si>
  <si>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</si>
  <si>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</si>
  <si>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</si>
  <si>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</si>
  <si>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</si>
  <si>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</si>
  <si>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</si>
  <si>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</si>
  <si>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</si>
  <si>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</si>
  <si>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</si>
  <si>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</si>
  <si>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</si>
  <si>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</si>
  <si>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</si>
  <si>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</si>
  <si>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</si>
  <si>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</si>
  <si>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</si>
  <si>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</si>
  <si>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</si>
  <si>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</si>
  <si>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</si>
  <si>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</si>
  <si>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</si>
  <si>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</si>
  <si>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</si>
  <si>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</si>
  <si>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</si>
  <si>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</si>
  <si>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</si>
  <si>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</si>
  <si>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</si>
  <si>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</si>
  <si>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</si>
  <si>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</si>
  <si>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</si>
  <si>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</si>
  <si>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</si>
  <si>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</si>
  <si>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</si>
  <si>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</si>
  <si>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</si>
  <si>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</si>
  <si>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</si>
  <si>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</si>
  <si>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</si>
  <si>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</si>
  <si>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</si>
  <si>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</si>
  <si>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</si>
  <si>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</si>
  <si>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</si>
  <si>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</si>
  <si>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</si>
  <si>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</si>
  <si>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</si>
  <si>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</si>
  <si>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</si>
  <si>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</si>
  <si>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</si>
  <si>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</si>
  <si>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</si>
  <si>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</si>
  <si>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</si>
  <si>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</si>
  <si>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</si>
  <si>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</si>
  <si>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</si>
  <si>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</si>
  <si>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</si>
  <si>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</si>
  <si>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</si>
  <si>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</si>
  <si>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</si>
  <si>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</si>
  <si>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</si>
  <si>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</si>
  <si>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</si>
  <si>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</si>
  <si>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</si>
  <si>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</si>
  <si>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</si>
  <si>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</si>
  <si>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</si>
  <si>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</si>
  <si>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</si>
  <si>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</si>
  <si>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</si>
  <si>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</si>
  <si>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</si>
  <si>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</si>
  <si>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</si>
  <si>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</si>
  <si>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</si>
  <si>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</si>
  <si>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</si>
  <si>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</si>
  <si>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</si>
  <si>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</si>
  <si>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</si>
  <si>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</si>
  <si>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</si>
  <si>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</si>
  <si>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</si>
  <si>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</si>
  <si>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</si>
  <si>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</si>
  <si>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</si>
  <si>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</si>
  <si>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</si>
  <si>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</si>
  <si>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</si>
  <si>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</si>
  <si>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</si>
  <si>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</si>
  <si>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</si>
  <si>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</si>
  <si>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</si>
  <si>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</si>
  <si>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</si>
  <si>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</si>
  <si>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</si>
  <si>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</si>
  <si>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</si>
  <si>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</si>
  <si>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</si>
  <si>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</si>
  <si>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</si>
  <si>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</si>
  <si>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</si>
  <si>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</si>
  <si>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</si>
  <si>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</si>
  <si>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</si>
  <si>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</si>
  <si>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</si>
  <si>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</si>
  <si>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</si>
  <si>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</si>
  <si>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</si>
  <si>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</si>
  <si>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</si>
  <si>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</si>
  <si>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</si>
  <si>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</si>
  <si>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</si>
  <si>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</si>
  <si>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</si>
  <si>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</si>
  <si>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</si>
  <si>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</si>
  <si>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</si>
  <si>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</si>
  <si>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</si>
  <si>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</si>
  <si>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</si>
  <si>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</si>
  <si>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</si>
  <si>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</si>
  <si>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</si>
  <si>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</si>
  <si>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</si>
  <si>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</si>
  <si>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</si>
  <si>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</si>
  <si>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</si>
  <si>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</si>
  <si>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</si>
  <si>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</si>
  <si>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</si>
  <si>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</si>
  <si>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</si>
  <si>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</si>
  <si>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</si>
  <si>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</si>
  <si>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</si>
  <si>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</si>
  <si>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</si>
  <si>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</si>
  <si>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</si>
  <si>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</si>
  <si>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</si>
  <si>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</si>
  <si>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</si>
  <si>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</si>
  <si>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</si>
  <si>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</si>
  <si>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</si>
  <si>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</si>
  <si>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</si>
  <si>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</si>
  <si>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</si>
  <si>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</si>
  <si>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</si>
  <si>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</si>
  <si>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</si>
  <si>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</si>
  <si>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</si>
  <si>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</si>
  <si>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</si>
  <si>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</si>
  <si>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</si>
  <si>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</si>
  <si>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</si>
  <si>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</si>
  <si>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</si>
  <si>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</si>
  <si>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</si>
  <si>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</si>
  <si>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</si>
  <si>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</si>
  <si>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</si>
  <si>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</si>
  <si>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</si>
  <si>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</si>
  <si>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</si>
  <si>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</si>
  <si>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</si>
  <si>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</si>
  <si>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</si>
  <si>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</si>
  <si>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</si>
  <si>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</si>
  <si>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</si>
  <si>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</si>
  <si>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</si>
  <si>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</si>
  <si>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</si>
  <si>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</si>
  <si>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</si>
  <si>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</si>
  <si>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</si>
  <si>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</si>
  <si>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</si>
  <si>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</si>
  <si>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</si>
  <si>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</si>
  <si>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</si>
  <si>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</si>
  <si>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</si>
  <si>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</si>
  <si>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</si>
  <si>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</si>
  <si>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</si>
  <si>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</si>
  <si>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</si>
  <si>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</si>
  <si>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</si>
  <si>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</si>
  <si>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</si>
  <si>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</si>
  <si>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</si>
  <si>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</si>
  <si>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</si>
  <si>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</si>
  <si>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</si>
  <si>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</si>
  <si>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</si>
  <si>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</si>
  <si>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</si>
  <si>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</si>
  <si>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</si>
  <si>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</si>
  <si>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</si>
  <si>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</si>
  <si>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</si>
  <si>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</si>
  <si>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</si>
  <si>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</si>
  <si>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</si>
  <si>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</si>
  <si>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</si>
  <si>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</si>
  <si>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</si>
  <si>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</si>
  <si>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</si>
  <si>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</si>
  <si>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</si>
  <si>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</si>
  <si>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</si>
  <si>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</si>
  <si>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</si>
  <si>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</si>
  <si>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</si>
  <si>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</si>
  <si>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</si>
  <si>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</si>
  <si>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</si>
  <si>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</si>
  <si>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</si>
  <si>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</si>
  <si>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</si>
  <si>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</si>
  <si>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</si>
  <si>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</si>
  <si>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</si>
  <si>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</si>
  <si>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</si>
  <si>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</si>
  <si>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</si>
  <si>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</si>
  <si>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</si>
  <si>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</si>
  <si>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</si>
  <si>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</si>
  <si>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</si>
  <si>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</si>
  <si>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</si>
  <si>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</si>
  <si>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</si>
  <si>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</si>
  <si>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</si>
  <si>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</si>
  <si>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</si>
  <si>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</si>
  <si>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</si>
  <si>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</si>
  <si>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</si>
  <si>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</si>
  <si>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</si>
  <si>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</si>
  <si>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</si>
  <si>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</si>
  <si>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</si>
  <si>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</si>
  <si>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</si>
  <si>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</si>
  <si>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</si>
  <si>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</si>
  <si>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</si>
  <si>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</si>
  <si>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</si>
  <si>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</si>
  <si>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</si>
  <si>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</si>
  <si>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</si>
  <si>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</si>
  <si>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</si>
  <si>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</si>
  <si>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</si>
  <si>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</si>
  <si>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</si>
  <si>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</si>
  <si>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</si>
  <si>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</si>
  <si>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</si>
  <si>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</si>
  <si>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</si>
  <si>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</si>
  <si>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</si>
  <si>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</si>
  <si>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</si>
  <si>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</si>
  <si>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</si>
  <si>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</si>
  <si>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</si>
  <si>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</si>
  <si>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</si>
  <si>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</si>
  <si>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</si>
  <si>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</si>
  <si>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</si>
  <si>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</si>
  <si>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</si>
  <si>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</si>
  <si>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</si>
  <si>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</si>
  <si>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</si>
  <si>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</si>
  <si>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</si>
  <si>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</si>
  <si>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</si>
  <si>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</si>
  <si>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</si>
  <si>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</si>
  <si>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</si>
  <si>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</si>
  <si>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</si>
  <si>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</si>
  <si>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</si>
  <si>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</si>
  <si>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</si>
  <si>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</si>
  <si>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</si>
  <si>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</si>
  <si>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</si>
  <si>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</si>
  <si>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</si>
  <si>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</si>
  <si>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</si>
  <si>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</si>
  <si>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</si>
  <si>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</si>
  <si>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</si>
  <si>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</si>
  <si>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</si>
  <si>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</si>
  <si>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</si>
  <si>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</si>
  <si>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</si>
  <si>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</si>
  <si>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</si>
  <si>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</si>
  <si>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</si>
  <si>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</si>
  <si>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</si>
  <si>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</si>
  <si>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</si>
  <si>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</si>
  <si>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</si>
  <si>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</si>
  <si>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</si>
  <si>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</si>
  <si>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</si>
  <si>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</si>
  <si>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</si>
  <si>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</si>
  <si>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</si>
  <si>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</si>
  <si>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</si>
  <si>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</si>
  <si>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</si>
  <si>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</si>
  <si>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</si>
  <si>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</si>
  <si>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</si>
  <si>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</si>
  <si>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</si>
  <si>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</si>
  <si>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</si>
  <si>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</si>
  <si>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</si>
  <si>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</si>
  <si>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</si>
  <si>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</si>
  <si>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</si>
  <si>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</si>
  <si>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</si>
  <si>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</si>
  <si>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</si>
  <si>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</si>
  <si>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</si>
  <si>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</si>
  <si>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</si>
  <si>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</si>
  <si>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</si>
  <si>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</si>
  <si>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</si>
  <si>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</si>
  <si>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</si>
  <si>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</si>
  <si>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</si>
  <si>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</si>
  <si>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</si>
  <si>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</si>
  <si>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</si>
  <si>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</si>
  <si>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</si>
  <si>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</si>
  <si>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</si>
  <si>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</si>
  <si>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</si>
  <si>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</si>
  <si>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</si>
  <si>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</si>
  <si>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</si>
  <si>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</si>
  <si>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</si>
  <si>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</si>
  <si>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</si>
  <si>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</si>
  <si>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</si>
  <si>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</si>
  <si>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</si>
  <si>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</si>
  <si>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</si>
  <si>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</si>
  <si>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</si>
  <si>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</si>
  <si>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</si>
  <si>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</si>
  <si>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</si>
  <si>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</si>
  <si>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</si>
  <si>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</si>
  <si>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</si>
  <si>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</si>
  <si>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</si>
  <si>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</si>
  <si>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</si>
  <si>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</si>
  <si>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</si>
  <si>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</si>
  <si>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</si>
  <si>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</si>
  <si>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</si>
  <si>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</si>
  <si>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</si>
  <si>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</si>
  <si>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</si>
  <si>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</si>
  <si>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</si>
  <si>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</si>
  <si>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</si>
  <si>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</si>
  <si>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</si>
  <si>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</si>
  <si>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</si>
  <si>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</si>
  <si>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</si>
  <si>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</si>
  <si>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</si>
  <si>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</si>
  <si>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</si>
  <si>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</si>
  <si>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</si>
  <si>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</si>
  <si>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</si>
  <si>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</si>
  <si>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</si>
  <si>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</si>
  <si>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</si>
  <si>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</si>
  <si>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</si>
  <si>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</si>
  <si>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</si>
  <si>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</si>
  <si>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</si>
  <si>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</si>
  <si>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</si>
  <si>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</si>
  <si>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</si>
  <si>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</si>
  <si>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</si>
  <si>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</si>
  <si>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</si>
  <si>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</si>
  <si>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</si>
  <si>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</si>
  <si>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</si>
  <si>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</si>
  <si>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</si>
  <si>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</si>
  <si>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</si>
  <si>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</si>
  <si>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</si>
  <si>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</si>
  <si>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</si>
  <si>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</si>
  <si>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</si>
  <si>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</si>
  <si>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</si>
  <si>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</si>
  <si>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</si>
  <si>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</si>
  <si>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</si>
  <si>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</si>
  <si>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</si>
  <si>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</si>
  <si>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</si>
  <si>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</si>
  <si>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</si>
  <si>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</si>
  <si>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</si>
  <si>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</si>
  <si>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</si>
  <si>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</si>
  <si>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</si>
  <si>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</si>
  <si>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</si>
  <si>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</si>
  <si>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</si>
  <si>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</si>
  <si>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</si>
  <si>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</si>
  <si>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</si>
  <si>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</si>
  <si>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</si>
  <si>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</si>
  <si>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</si>
  <si>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</si>
  <si>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</si>
  <si>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</si>
  <si>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</si>
  <si>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</si>
  <si>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</si>
  <si>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</si>
  <si>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</si>
  <si>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</si>
  <si>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</si>
  <si>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</si>
  <si>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</si>
  <si>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</si>
  <si>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</si>
  <si>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</si>
  <si>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</si>
  <si>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</si>
  <si>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</si>
  <si>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</si>
  <si>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</si>
  <si>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</si>
  <si>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</si>
  <si>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</si>
  <si>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</si>
  <si>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</si>
  <si>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</si>
  <si>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</si>
  <si>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</si>
  <si>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</si>
  <si>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</si>
  <si>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</si>
  <si>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</si>
  <si>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</si>
  <si>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</si>
  <si>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</si>
  <si>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</si>
  <si>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</si>
  <si>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</si>
  <si>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</si>
  <si>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</si>
  <si>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</si>
  <si>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</si>
  <si>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</si>
  <si>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</si>
  <si>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</si>
  <si>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</si>
  <si>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</si>
  <si>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</si>
  <si>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</si>
  <si>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</si>
  <si>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</si>
  <si>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</si>
  <si>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</si>
  <si>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</si>
  <si>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</si>
  <si>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</si>
  <si>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</si>
  <si>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</si>
  <si>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</si>
  <si>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</si>
  <si>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</si>
  <si>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</si>
  <si>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</si>
  <si>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</si>
  <si>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</si>
  <si>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</si>
  <si>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</si>
  <si>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</si>
  <si>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</si>
  <si>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</si>
  <si>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</si>
  <si>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</si>
  <si>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</si>
  <si>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</si>
  <si>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</si>
  <si>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</si>
  <si>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</si>
  <si>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</si>
  <si>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</si>
  <si>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</si>
  <si>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</si>
  <si>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</si>
  <si>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</si>
  <si>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</si>
  <si>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</si>
  <si>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</si>
  <si>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</si>
  <si>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</si>
  <si>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</si>
  <si>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</si>
  <si>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</si>
  <si>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</si>
  <si>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</si>
  <si>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</si>
  <si>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</si>
  <si>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</si>
  <si>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</si>
  <si>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</si>
  <si>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</si>
  <si>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</si>
  <si>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</si>
  <si>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</si>
  <si>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</si>
  <si>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</si>
  <si>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</si>
  <si>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</si>
  <si>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</si>
  <si>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</si>
  <si>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</si>
  <si>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</si>
  <si>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</si>
  <si>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</si>
  <si>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</si>
  <si>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</si>
  <si>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</si>
  <si>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</si>
  <si>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</si>
  <si>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</si>
  <si>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</si>
  <si>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</si>
  <si>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</si>
  <si>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</si>
  <si>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</si>
  <si>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</si>
  <si>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</si>
  <si>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</si>
  <si>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</si>
  <si>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</si>
  <si>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</si>
  <si>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</si>
  <si>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</si>
  <si>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</si>
  <si>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</si>
  <si>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</si>
  <si>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</si>
  <si>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</si>
  <si>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</si>
  <si>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</si>
  <si>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</si>
  <si>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</si>
  <si>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</si>
  <si>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</si>
  <si>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</si>
  <si>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</si>
  <si>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</si>
  <si>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</si>
  <si>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</si>
  <si>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</si>
  <si>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</si>
  <si>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</si>
  <si>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</si>
  <si>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</si>
  <si>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</si>
  <si>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</si>
  <si>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</si>
  <si>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</si>
  <si>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</si>
  <si>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</si>
  <si>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</si>
  <si>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</si>
  <si>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</si>
  <si>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</si>
  <si>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</si>
  <si>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</si>
  <si>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</si>
  <si>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</si>
  <si>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</si>
  <si>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</si>
  <si>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</si>
  <si>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</si>
  <si>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</si>
  <si>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</si>
  <si>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</si>
  <si>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</si>
  <si>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</si>
  <si>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</si>
  <si>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</si>
  <si>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</si>
  <si>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</si>
  <si>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</si>
  <si>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</si>
  <si>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</si>
  <si>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</si>
  <si>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</si>
  <si>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</si>
  <si>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</si>
  <si>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</si>
  <si>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</si>
  <si>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</si>
  <si>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</si>
  <si>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</si>
  <si>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</si>
  <si>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</si>
  <si>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</si>
  <si>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</si>
  <si>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</si>
  <si>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</si>
  <si>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</si>
  <si>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</si>
  <si>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</si>
  <si>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</si>
  <si>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</si>
  <si>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</si>
  <si>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</si>
  <si>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</si>
  <si>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</si>
  <si>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</si>
  <si>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</si>
  <si>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</si>
  <si>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</si>
  <si>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</si>
  <si>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</si>
  <si>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</si>
  <si>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</si>
  <si>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</si>
  <si>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</si>
  <si>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</si>
  <si>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</si>
  <si>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</si>
  <si>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</si>
  <si>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</si>
  <si>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</si>
  <si>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</si>
  <si>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</si>
  <si>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</si>
  <si>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</si>
  <si>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</si>
  <si>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</si>
  <si>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</si>
  <si>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</si>
  <si>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</si>
  <si>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</si>
  <si>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</si>
  <si>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</si>
  <si>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</si>
  <si>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</si>
  <si>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</si>
  <si>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</si>
  <si>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</si>
  <si>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</si>
  <si>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</si>
  <si>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</si>
  <si>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</si>
  <si>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</si>
  <si>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</si>
  <si>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</si>
  <si>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</si>
  <si>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</si>
  <si>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</si>
  <si>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</si>
  <si>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</si>
  <si>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</si>
  <si>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</si>
  <si>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</si>
  <si>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</si>
  <si>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</si>
  <si>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</si>
  <si>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</si>
  <si>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</si>
  <si>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</si>
  <si>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</si>
  <si>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</si>
  <si>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</si>
  <si>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</si>
  <si>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</si>
  <si>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</si>
  <si>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</si>
  <si>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</si>
  <si>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</si>
  <si>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</si>
  <si>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</si>
  <si>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</si>
  <si>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</si>
  <si>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</si>
  <si>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</si>
  <si>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</si>
  <si>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</si>
  <si>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</si>
  <si>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</si>
  <si>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</si>
  <si>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</si>
  <si>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</si>
  <si>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</si>
  <si>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</si>
  <si>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</si>
  <si>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</si>
  <si>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</si>
  <si>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</si>
  <si>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</si>
  <si>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</si>
  <si>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</si>
  <si>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</si>
  <si>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</si>
  <si>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</si>
  <si>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</si>
  <si>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</si>
  <si>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</si>
  <si>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</si>
  <si>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</si>
  <si>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</si>
  <si>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</si>
  <si>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</si>
  <si>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</si>
  <si>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</si>
  <si>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</si>
  <si>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</si>
  <si>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</si>
  <si>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</si>
  <si>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</si>
  <si>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</si>
  <si>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</si>
  <si>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</si>
  <si>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</si>
  <si>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</si>
  <si>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</si>
  <si>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</si>
  <si>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</si>
  <si>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</si>
  <si>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</si>
  <si>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</si>
  <si>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</si>
  <si>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</si>
  <si>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</si>
  <si>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</si>
  <si>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</si>
  <si>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</si>
  <si>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</si>
  <si>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</si>
  <si>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</si>
  <si>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</si>
  <si>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</si>
  <si>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</si>
  <si>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</si>
  <si>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</si>
  <si>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</si>
  <si>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</si>
  <si>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</si>
  <si>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</si>
  <si>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</si>
  <si>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</si>
  <si>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</si>
  <si>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</si>
  <si>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</si>
  <si>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</si>
  <si>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</si>
  <si>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</si>
  <si>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</si>
  <si>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</si>
  <si>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</si>
  <si>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</si>
  <si>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</si>
  <si>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</si>
  <si>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</si>
  <si>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</si>
  <si>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</si>
  <si>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</si>
  <si>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</si>
  <si>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</si>
  <si>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</si>
  <si>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</si>
  <si>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</si>
  <si>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</si>
  <si>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</si>
  <si>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</si>
  <si>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</si>
  <si>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</si>
  <si>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</si>
  <si>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</si>
  <si>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</si>
  <si>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</si>
  <si>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</si>
  <si>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</si>
  <si>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</si>
  <si>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</si>
  <si>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</si>
  <si>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</si>
  <si>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</si>
  <si>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</si>
  <si>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</si>
  <si>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</si>
  <si>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</si>
  <si>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</si>
  <si>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</si>
  <si>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</si>
  <si>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</si>
  <si>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</si>
  <si>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</si>
  <si>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</si>
  <si>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</si>
  <si>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</si>
  <si>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</si>
  <si>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</si>
  <si>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</si>
  <si>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</si>
  <si>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</si>
  <si>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</si>
  <si>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</si>
  <si>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</si>
  <si>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</si>
  <si>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</si>
  <si>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</si>
  <si>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</si>
  <si>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</si>
  <si>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</si>
  <si>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</si>
  <si>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</si>
  <si>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</si>
  <si>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</si>
  <si>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</si>
  <si>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</si>
  <si>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</si>
  <si>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</si>
  <si>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</si>
  <si>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</si>
  <si>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</si>
  <si>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</si>
  <si>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</si>
  <si>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</si>
  <si>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</si>
  <si>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</si>
  <si>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</si>
  <si>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</si>
  <si>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</si>
  <si>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</si>
  <si>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</si>
  <si>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</si>
  <si>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</si>
  <si>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</si>
  <si>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</si>
  <si>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</si>
  <si>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</si>
  <si>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</si>
  <si>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</si>
  <si>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</si>
  <si>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</si>
  <si>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</si>
  <si>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</si>
  <si>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</si>
  <si>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</si>
  <si>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</si>
  <si>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</si>
  <si>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</si>
  <si>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</si>
  <si>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</si>
  <si>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</si>
  <si>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</si>
  <si>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</si>
  <si>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</si>
  <si>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</si>
  <si>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</si>
  <si>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</si>
  <si>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</si>
  <si>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</si>
  <si>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</si>
  <si>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</si>
  <si>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</si>
  <si>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</si>
  <si>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</si>
  <si>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</si>
  <si>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</si>
  <si>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</si>
  <si>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</si>
  <si>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</si>
  <si>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</si>
  <si>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</si>
  <si>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</si>
  <si>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</si>
  <si>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</si>
  <si>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</si>
  <si>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</si>
  <si>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</si>
  <si>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</si>
  <si>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</si>
  <si>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</si>
  <si>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</si>
  <si>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</si>
  <si>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</si>
  <si>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</si>
  <si>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</si>
  <si>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</si>
  <si>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</si>
  <si>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</si>
  <si>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</si>
  <si>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</si>
  <si>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</si>
  <si>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</si>
  <si>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</si>
  <si>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</si>
  <si>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</si>
  <si>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</si>
  <si>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</si>
  <si>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</si>
  <si>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</si>
  <si>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</si>
  <si>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</si>
  <si>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</si>
  <si>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</si>
  <si>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</si>
  <si>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</si>
  <si>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</si>
  <si>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</si>
  <si>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</si>
  <si>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</si>
  <si>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</si>
  <si>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</si>
  <si>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</si>
  <si>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</si>
  <si>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</si>
  <si>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</si>
  <si>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</si>
  <si>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</si>
  <si>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</si>
  <si>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</si>
  <si>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</si>
  <si>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</si>
  <si>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</si>
  <si>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</si>
  <si>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</si>
  <si>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</si>
  <si>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</si>
  <si>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</si>
  <si>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</si>
  <si>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</si>
  <si>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</si>
  <si>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</si>
  <si>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</si>
  <si>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</si>
  <si>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</si>
  <si>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</si>
  <si>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</si>
  <si>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</si>
  <si>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</si>
  <si>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</si>
  <si>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</si>
  <si>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</si>
  <si>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</si>
  <si>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</si>
  <si>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</si>
  <si>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</si>
  <si>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</si>
  <si>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</si>
  <si>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</si>
  <si>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</si>
  <si>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</si>
  <si>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</si>
  <si>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</si>
  <si>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</si>
  <si>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</si>
  <si>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</si>
  <si>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</si>
  <si>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</si>
  <si>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</si>
  <si>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</si>
  <si>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</si>
  <si>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</si>
  <si>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</si>
  <si>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</si>
  <si>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</si>
  <si>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</si>
  <si>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</si>
  <si>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</si>
  <si>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</si>
  <si>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</si>
  <si>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</si>
  <si>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</si>
  <si>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</si>
  <si>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</si>
  <si>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</si>
  <si>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</si>
  <si>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</si>
  <si>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</si>
  <si>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</si>
  <si>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</si>
  <si>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</si>
  <si>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</si>
  <si>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</si>
  <si>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</si>
  <si>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</si>
  <si>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</si>
  <si>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</si>
  <si>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</si>
  <si>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</si>
  <si>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</si>
  <si>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</si>
  <si>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</si>
  <si>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</si>
  <si>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</si>
  <si>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</si>
  <si>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</si>
  <si>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</si>
  <si>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</si>
  <si>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</si>
  <si>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</si>
  <si>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</si>
  <si>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</si>
  <si>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</si>
  <si>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</si>
  <si>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</si>
  <si>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</si>
  <si>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</si>
  <si>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</si>
  <si>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</si>
  <si>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</si>
  <si>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</si>
  <si>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</si>
  <si>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</si>
  <si>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</si>
  <si>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</si>
  <si>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</si>
  <si>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</si>
  <si>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</si>
  <si>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</si>
  <si>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</si>
  <si>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</si>
  <si>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</si>
  <si>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</si>
  <si>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</si>
  <si>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</si>
  <si>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</si>
  <si>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</si>
  <si>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</si>
  <si>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</si>
  <si>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</si>
  <si>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</si>
  <si>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</si>
  <si>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</si>
  <si>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</si>
  <si>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</si>
  <si>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</si>
  <si>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</si>
  <si>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</si>
  <si>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</si>
  <si>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</si>
  <si>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</si>
  <si>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</si>
  <si>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</si>
  <si>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</si>
  <si>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</si>
  <si>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</si>
  <si>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</si>
  <si>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</si>
  <si>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</si>
  <si>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</si>
  <si>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</si>
  <si>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</si>
  <si>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</si>
  <si>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</si>
  <si>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</si>
  <si>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</si>
  <si>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</si>
  <si>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</si>
  <si>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</si>
  <si>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</si>
  <si>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</si>
  <si>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</si>
  <si>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</si>
  <si>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</si>
  <si>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</si>
  <si>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</si>
  <si>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</si>
  <si>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</si>
  <si>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</si>
  <si>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</si>
  <si>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</si>
  <si>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</si>
  <si>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</si>
  <si>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</si>
  <si>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</si>
  <si>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</si>
  <si>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</si>
  <si>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</si>
  <si>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</si>
  <si>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</si>
  <si>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</si>
  <si>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</si>
  <si>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</si>
  <si>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</si>
  <si>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</si>
  <si>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</si>
  <si>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</si>
  <si>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</si>
  <si>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</si>
  <si>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</si>
  <si>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</si>
  <si>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</si>
  <si>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</si>
  <si>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</si>
  <si>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</si>
  <si>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</si>
  <si>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</si>
  <si>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</si>
  <si>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</si>
  <si>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</si>
  <si>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</si>
  <si>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</si>
  <si>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</si>
  <si>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</si>
  <si>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</si>
  <si>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</si>
  <si>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</si>
  <si>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</si>
  <si>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</si>
  <si>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</si>
  <si>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</si>
  <si>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</si>
  <si>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</si>
  <si>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</si>
  <si>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</si>
  <si>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</si>
  <si>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</si>
  <si>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</si>
  <si>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</si>
  <si>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</si>
  <si>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</si>
  <si>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</si>
  <si>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</si>
  <si>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</si>
  <si>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</si>
  <si>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</si>
  <si>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</si>
  <si>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</si>
  <si>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</si>
  <si>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</si>
  <si>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</si>
  <si>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</si>
  <si>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</si>
  <si>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</si>
  <si>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</si>
  <si>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</si>
  <si>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</si>
  <si>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</si>
  <si>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</si>
  <si>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</si>
  <si>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</si>
  <si>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</si>
  <si>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</si>
  <si>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</si>
  <si>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</si>
  <si>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</si>
  <si>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</si>
  <si>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</si>
  <si>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</si>
  <si>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</si>
  <si>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</si>
  <si>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</si>
  <si>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</si>
  <si>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</si>
  <si>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</si>
  <si>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</si>
  <si>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</si>
  <si>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</si>
  <si>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</si>
  <si>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</si>
  <si>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</si>
  <si>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</si>
  <si>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</si>
  <si>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</si>
  <si>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</si>
  <si>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</si>
  <si>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</si>
  <si>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</si>
  <si>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</si>
  <si>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</si>
  <si>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</si>
  <si>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</si>
  <si>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</si>
  <si>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</si>
  <si>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</si>
  <si>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</si>
  <si>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</si>
  <si>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</si>
  <si>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</si>
  <si>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</si>
  <si>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</si>
  <si>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</si>
  <si>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</si>
  <si>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</si>
  <si>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</si>
  <si>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</si>
  <si>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</si>
  <si>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</si>
  <si>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</si>
  <si>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</si>
  <si>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</si>
  <si>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</si>
  <si>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</si>
  <si>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</si>
  <si>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</si>
  <si>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</si>
  <si>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</si>
  <si>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</si>
  <si>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</si>
  <si>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</si>
  <si>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</si>
  <si>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</si>
  <si>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</si>
  <si>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</si>
  <si>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</si>
  <si>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</si>
  <si>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</si>
  <si>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</si>
  <si>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</si>
  <si>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</si>
  <si>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</si>
  <si>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</si>
  <si>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</si>
  <si>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</si>
  <si>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</si>
  <si>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</si>
  <si>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</si>
  <si>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</si>
  <si>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</si>
  <si>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</si>
  <si>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</si>
  <si>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</si>
  <si>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</si>
  <si>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</si>
  <si>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</si>
  <si>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</si>
  <si>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</si>
  <si>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</si>
  <si>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</si>
  <si>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</si>
  <si>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</si>
  <si>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</si>
  <si>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</si>
  <si>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</si>
  <si>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</si>
  <si>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</si>
  <si>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</si>
  <si>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</si>
  <si>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</si>
  <si>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</si>
  <si>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</si>
  <si>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</si>
  <si>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</si>
  <si>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</si>
  <si>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</si>
  <si>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</si>
  <si>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</si>
  <si>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</si>
  <si>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</si>
  <si>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</si>
  <si>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</si>
  <si>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</si>
  <si>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</si>
  <si>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</si>
  <si>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</si>
  <si>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</si>
  <si>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</si>
  <si>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</si>
  <si>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</si>
  <si>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</si>
  <si>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</si>
  <si>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</si>
  <si>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</si>
  <si>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</si>
  <si>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</si>
  <si>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</si>
  <si>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</si>
  <si>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</si>
  <si>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</si>
  <si>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</si>
  <si>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</si>
  <si>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</si>
  <si>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</si>
  <si>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</si>
  <si>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</si>
  <si>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</si>
  <si>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</si>
  <si>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</si>
  <si>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</si>
  <si>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</si>
  <si>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</si>
  <si>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</si>
  <si>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</si>
  <si>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</si>
  <si>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</si>
  <si>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</si>
  <si>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</si>
  <si>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</si>
  <si>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</si>
  <si>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</si>
  <si>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</si>
  <si>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</si>
  <si>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</si>
  <si>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</si>
  <si>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</si>
  <si>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</si>
  <si>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</si>
  <si>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</si>
  <si>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</si>
  <si>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</si>
  <si>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</si>
  <si>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</si>
  <si>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</si>
  <si>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</si>
  <si>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</si>
  <si>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</si>
  <si>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</si>
  <si>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</si>
  <si>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</si>
  <si>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</si>
  <si>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</si>
  <si>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</si>
  <si>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</si>
  <si>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</si>
  <si>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</si>
  <si>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</si>
  <si>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</si>
  <si>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</si>
  <si>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</si>
  <si>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</si>
  <si>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</si>
  <si>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</si>
  <si>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</si>
  <si>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</si>
  <si>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</si>
  <si>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</si>
  <si>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</si>
  <si>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</si>
  <si>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</si>
  <si>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青森市</t>
    <rPh sb="0" eb="3">
      <t>アオモリシ</t>
    </rPh>
    <phoneticPr fontId="14"/>
  </si>
  <si>
    <t>青森市</t>
    <rPh sb="0" eb="3">
      <t>アオモリシ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</si>
</sst>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49" fontId="9" fillId="7" borderId="1" xfId="0" applyNumberFormat="1" applyFont="1" applyFill="1" applyBorder="1" applyAlignment="1" applyProtection="1">
      <alignment horizontal="center" vertical="center"/>
      <protection locked="0"/>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xmlns=""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xmlns=""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xmlns=""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xmlns=""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xmlns=""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xmlns=""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xmlns=""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xmlns=""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xmlns=""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xmlns=""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xmlns=""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xmlns=""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xmlns=""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xmlns=""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xmlns=""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xmlns=""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xmlns=""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xmlns=""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xmlns=""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xmlns=""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xmlns=""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xmlns=""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xmlns=""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xmlns=""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xmlns=""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xmlns=""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xmlns=""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xmlns=""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xmlns=""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xmlns=""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xmlns=""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xmlns=""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xmlns=""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xmlns=""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xmlns=""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xmlns=""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xmlns=""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xmlns=""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xmlns=""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xmlns=""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xmlns=""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xmlns=""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xmlns=""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xmlns=""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xmlns=""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xmlns=""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xmlns=""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xmlns=""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xmlns=""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xmlns=""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xmlns=""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xmlns=""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xmlns=""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xmlns=""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xmlns=""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xmlns=""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xmlns=""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xmlns=""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xmlns=""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xmlns=""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xmlns=""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xmlns=""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xmlns=""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xmlns=""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xmlns=""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xmlns=""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xmlns=""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xmlns=""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xmlns=""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xmlns=""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xmlns=""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xmlns=""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xmlns=""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xmlns=""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xmlns=""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xmlns=""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xmlns=""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xmlns=""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xmlns=""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xmlns=""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xmlns=""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xmlns=""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xmlns=""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xmlns=""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xmlns=""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xmlns=""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xmlns=""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xmlns=""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xmlns=""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xmlns=""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xmlns=""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xmlns=""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xmlns=""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xmlns=""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xmlns=""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xmlns=""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xmlns=""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xmlns=""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xmlns=""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xmlns=""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xmlns=""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xmlns=""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xmlns=""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xmlns=""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xmlns=""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xmlns=""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xmlns=""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xmlns=""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xmlns=""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xmlns=""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xmlns=""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xmlns=""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xmlns=""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xmlns=""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xmlns=""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xmlns=""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xmlns=""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xmlns=""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xmlns=""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xmlns=""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xmlns=""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xmlns=""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xmlns=""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xmlns=""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xmlns=""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xmlns=""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xmlns=""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xmlns=""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xmlns=""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xmlns=""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xmlns=""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xmlns=""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xmlns=""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xmlns=""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xmlns=""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xmlns=""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xmlns=""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xmlns=""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xmlns=""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xmlns=""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xmlns=""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xmlns=""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xmlns=""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xmlns=""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xmlns=""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xmlns=""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xmlns=""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xmlns=""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xmlns=""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xmlns=""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xmlns=""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xmlns=""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xmlns=""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xmlns=""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xmlns=""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xmlns=""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xmlns=""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xmlns=""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xmlns=""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xmlns=""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xmlns=""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xmlns=""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xmlns=""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xmlns=""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xmlns=""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xmlns=""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xmlns=""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xmlns=""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xmlns=""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xmlns=""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xmlns=""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xmlns=""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xmlns=""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xmlns=""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xmlns=""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xmlns=""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xmlns=""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xmlns=""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xmlns=""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xmlns=""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xmlns=""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xmlns=""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xmlns=""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xmlns=""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xmlns=""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xmlns=""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xmlns=""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xmlns=""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xmlns=""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xmlns=""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xmlns=""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xmlns=""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xmlns=""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xmlns=""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xmlns=""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xmlns=""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xmlns=""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xmlns=""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xmlns=""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xmlns=""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xmlns=""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xmlns=""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xmlns=""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xmlns=""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xmlns=""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xmlns=""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xmlns=""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xmlns=""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xmlns=""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xmlns=""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xmlns=""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xmlns=""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xmlns=""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xmlns=""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xmlns=""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xmlns=""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xmlns=""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xmlns=""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xmlns=""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xmlns=""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xmlns=""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xmlns=""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xmlns=""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xmlns=""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xmlns=""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xmlns=""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xmlns=""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xmlns=""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xmlns=""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xmlns=""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xmlns=""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xmlns=""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xmlns=""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xmlns=""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xmlns=""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xmlns=""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xmlns=""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xmlns=""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xmlns=""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xmlns=""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xmlns=""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xmlns=""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xmlns=""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xmlns=""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xmlns=""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xmlns=""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xmlns=""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xmlns=""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xmlns=""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xmlns=""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xmlns=""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xmlns=""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xmlns=""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xmlns=""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xmlns=""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xmlns=""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xmlns=""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xmlns=""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xmlns=""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xmlns=""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xmlns=""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xmlns=""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xmlns=""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xmlns=""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xmlns=""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xmlns=""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xmlns=""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xmlns=""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xmlns=""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xmlns=""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xmlns=""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xmlns=""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xmlns=""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xmlns=""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xmlns=""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xmlns=""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xmlns=""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xmlns=""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xmlns=""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xmlns=""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xmlns=""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xmlns=""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xmlns=""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xmlns=""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xmlns=""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xmlns=""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xmlns=""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xmlns=""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xmlns=""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xmlns=""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xmlns=""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xmlns=""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xmlns=""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xmlns=""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xmlns=""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xmlns=""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xmlns=""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xmlns=""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xmlns=""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xmlns=""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xmlns=""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xmlns=""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xmlns=""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xmlns=""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xmlns=""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xmlns=""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xmlns=""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xmlns=""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xmlns=""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xmlns=""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xmlns=""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xmlns=""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xmlns=""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xmlns=""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xmlns=""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xmlns=""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xmlns=""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xmlns=""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xmlns=""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xmlns=""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xmlns=""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xmlns=""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xmlns=""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xmlns=""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xmlns=""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xmlns=""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xmlns=""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xmlns=""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xmlns=""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xmlns=""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xmlns=""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xmlns=""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xmlns=""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xmlns=""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xmlns=""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xmlns=""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xmlns=""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xmlns=""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xmlns=""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xmlns=""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xmlns=""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xmlns=""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xmlns=""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xmlns=""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xmlns=""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xmlns=""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xmlns=""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xmlns=""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xmlns=""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xmlns=""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xmlns=""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xmlns=""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xmlns=""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xmlns=""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xmlns=""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xmlns=""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xmlns=""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xmlns=""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xmlns=""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xmlns=""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xmlns=""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xmlns=""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xmlns=""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xmlns=""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xmlns=""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xmlns=""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xmlns=""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xmlns=""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xmlns=""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xmlns=""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xmlns=""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xmlns=""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xmlns=""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xmlns=""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xmlns=""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xmlns=""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xmlns=""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xmlns=""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xmlns=""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xmlns=""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xmlns=""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xmlns=""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xmlns=""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xmlns=""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xmlns=""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xmlns=""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xmlns=""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xmlns=""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xmlns=""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xmlns=""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xmlns=""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xmlns=""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xmlns=""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xmlns=""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xmlns=""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xmlns=""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xmlns=""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xmlns=""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xmlns=""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xmlns=""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xmlns=""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xmlns=""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xmlns=""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xmlns=""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xmlns=""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xmlns=""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xmlns=""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xmlns=""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xmlns=""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xmlns=""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xmlns=""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xmlns=""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xmlns=""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xmlns=""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xmlns=""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xmlns=""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xmlns=""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xmlns=""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xmlns=""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xmlns=""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xmlns=""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xmlns=""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xmlns=""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xmlns=""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xmlns=""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xmlns=""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xmlns=""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xmlns=""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xmlns=""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xmlns=""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xmlns=""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xmlns=""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xmlns=""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xmlns=""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xmlns=""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xmlns=""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xmlns=""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xmlns=""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xmlns=""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xmlns=""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xmlns=""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xmlns=""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xmlns=""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xmlns=""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xmlns=""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xmlns=""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xmlns=""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xmlns=""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xmlns=""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xmlns=""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xmlns=""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xmlns=""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xmlns=""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xmlns=""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xmlns=""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xmlns=""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xmlns=""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xmlns=""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xmlns=""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xmlns=""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xmlns=""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xmlns=""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xmlns=""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xmlns=""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xmlns=""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xmlns=""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xmlns=""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xmlns=""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xmlns=""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xmlns=""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xmlns=""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xmlns=""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xmlns=""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xmlns=""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xmlns=""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xmlns=""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xmlns=""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xmlns=""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xmlns=""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xmlns=""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xmlns=""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xmlns=""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xmlns=""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xmlns=""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xmlns=""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xmlns=""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xmlns=""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xmlns=""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xmlns=""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xmlns=""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xmlns=""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xmlns=""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xmlns=""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xmlns=""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xmlns=""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xmlns=""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xmlns=""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xmlns=""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xmlns=""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xmlns=""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xmlns=""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xmlns=""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xmlns=""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xmlns=""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xmlns=""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xmlns=""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xmlns=""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xmlns=""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xmlns=""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xmlns=""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xmlns=""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xmlns=""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xmlns=""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xmlns=""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xmlns=""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xmlns=""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xmlns=""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xmlns=""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xmlns=""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xmlns=""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xmlns=""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xmlns=""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xmlns=""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xmlns=""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xmlns=""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xmlns=""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xmlns=""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xmlns=""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xmlns=""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xmlns=""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xmlns=""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xmlns=""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xmlns=""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xmlns=""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xmlns=""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xmlns=""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xmlns=""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xmlns=""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xmlns=""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xmlns=""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xmlns=""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xmlns=""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xmlns=""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xmlns=""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xmlns=""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xmlns=""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xmlns=""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xmlns=""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xmlns=""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xmlns=""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xmlns=""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election activeCell="AS36" activeCellId="1" sqref="H12:AK12 AM36:BH3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t="s">
        <v>2416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10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青森市</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f>IF(AI1&lt;&gt;"",1,"")</f>
        <v>1</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t="s">
        <v>2417</v>
      </c>
      <c r="H5" s="1083"/>
      <c r="I5" s="1083"/>
      <c r="J5" s="1084" t="s">
        <v>320</v>
      </c>
      <c r="K5" s="1084"/>
      <c r="L5" s="1084"/>
      <c r="M5" s="1085" t="s">
        <v>734</v>
      </c>
      <c r="N5" s="1085"/>
      <c r="O5" s="1085"/>
      <c r="P5" s="1086">
        <v>10</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S28" sqref="AS28:BH30"/>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青森市</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7">
        <f>IF(AI1&lt;&gt;"",1,"")</f>
        <v>1</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t="s">
        <v>2417</v>
      </c>
      <c r="H5" s="1083"/>
      <c r="I5" s="1083"/>
      <c r="J5" s="1084" t="s">
        <v>320</v>
      </c>
      <c r="K5" s="1084"/>
      <c r="L5" s="1084"/>
      <c r="M5" s="1085" t="s">
        <v>734</v>
      </c>
      <c r="N5" s="1085"/>
      <c r="O5" s="1085"/>
      <c r="P5" s="1086">
        <v>10</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219"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219"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8"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8"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4" t="s">
        <v>248</v>
      </c>
      <c r="B2" s="1187" t="s">
        <v>249</v>
      </c>
      <c r="C2" s="1188"/>
      <c r="D2" s="1188"/>
      <c r="E2" s="1189"/>
      <c r="F2" s="1190" t="s">
        <v>250</v>
      </c>
      <c r="G2" s="1191"/>
      <c r="H2" s="1192"/>
      <c r="I2" s="1184" t="s">
        <v>251</v>
      </c>
      <c r="J2" s="1193"/>
      <c r="K2" s="1195" t="s">
        <v>252</v>
      </c>
      <c r="L2" s="1196"/>
      <c r="M2" s="1196"/>
      <c r="N2" s="1196"/>
      <c r="O2" s="1196"/>
      <c r="P2" s="1196"/>
      <c r="Q2" s="1196"/>
      <c r="R2" s="1196"/>
      <c r="S2" s="1196"/>
      <c r="T2" s="1196"/>
      <c r="U2" s="1196"/>
      <c r="V2" s="1196"/>
      <c r="W2" s="1196"/>
      <c r="X2" s="1196"/>
      <c r="Y2" s="1196"/>
      <c r="Z2" s="1196"/>
      <c r="AA2" s="1196"/>
      <c r="AB2" s="1197"/>
      <c r="AC2" s="1181" t="s">
        <v>253</v>
      </c>
      <c r="AD2" s="7"/>
      <c r="AE2" s="1184" t="s">
        <v>248</v>
      </c>
      <c r="AF2" s="1184" t="s">
        <v>2263</v>
      </c>
      <c r="AG2" s="1204"/>
      <c r="AH2" s="1193"/>
      <c r="AJ2" s="9" t="s">
        <v>255</v>
      </c>
      <c r="AK2" s="10" t="s">
        <v>255</v>
      </c>
      <c r="AM2" s="11" t="s">
        <v>199</v>
      </c>
      <c r="AO2" s="11" t="s">
        <v>16</v>
      </c>
      <c r="AQ2" s="12" t="s">
        <v>256</v>
      </c>
      <c r="AS2" s="1209" t="s">
        <v>2141</v>
      </c>
      <c r="AT2" s="1212" t="s">
        <v>254</v>
      </c>
    </row>
    <row r="3" spans="1:46" ht="51.75" customHeight="1" thickBot="1">
      <c r="A3" s="1185"/>
      <c r="B3" s="1198" t="s">
        <v>258</v>
      </c>
      <c r="C3" s="1199"/>
      <c r="D3" s="1199"/>
      <c r="E3" s="1200"/>
      <c r="F3" s="1198" t="s">
        <v>259</v>
      </c>
      <c r="G3" s="1199"/>
      <c r="H3" s="1200"/>
      <c r="I3" s="1186"/>
      <c r="J3" s="1194"/>
      <c r="K3" s="1201" t="s">
        <v>260</v>
      </c>
      <c r="L3" s="1202"/>
      <c r="M3" s="1202"/>
      <c r="N3" s="1202"/>
      <c r="O3" s="1202"/>
      <c r="P3" s="1202"/>
      <c r="Q3" s="1202"/>
      <c r="R3" s="1202"/>
      <c r="S3" s="1202"/>
      <c r="T3" s="1202"/>
      <c r="U3" s="1202"/>
      <c r="V3" s="1202"/>
      <c r="W3" s="1202"/>
      <c r="X3" s="1202"/>
      <c r="Y3" s="1202"/>
      <c r="Z3" s="1202"/>
      <c r="AA3" s="1202"/>
      <c r="AB3" s="1203"/>
      <c r="AC3" s="1182"/>
      <c r="AD3" s="7"/>
      <c r="AE3" s="1185"/>
      <c r="AF3" s="1185"/>
      <c r="AG3" s="1205"/>
      <c r="AH3" s="1206"/>
      <c r="AJ3" s="13" t="s">
        <v>261</v>
      </c>
      <c r="AK3" s="14" t="s">
        <v>261</v>
      </c>
      <c r="AM3" s="15"/>
      <c r="AO3" s="15"/>
      <c r="AQ3" s="16" t="s">
        <v>18</v>
      </c>
      <c r="AS3" s="1210"/>
      <c r="AT3" s="1213"/>
    </row>
    <row r="4" spans="1:46" ht="41.25" customHeight="1" thickBot="1">
      <c r="A4" s="118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3"/>
      <c r="AD4" s="7"/>
      <c r="AE4" s="1186"/>
      <c r="AF4" s="1185"/>
      <c r="AG4" s="1205"/>
      <c r="AH4" s="1206"/>
      <c r="AJ4" s="13" t="s">
        <v>272</v>
      </c>
      <c r="AK4" s="14" t="s">
        <v>272</v>
      </c>
      <c r="AQ4" s="16" t="s">
        <v>268</v>
      </c>
      <c r="AS4" s="1211"/>
      <c r="AT4" s="1214"/>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7" t="s">
        <v>2273</v>
      </c>
      <c r="AF29" s="1207"/>
      <c r="AG29" s="1207"/>
      <c r="AH29" s="1207"/>
    </row>
    <row r="30" spans="1:46" ht="18.75" customHeight="1">
      <c r="K30" s="7"/>
      <c r="L30" s="7"/>
      <c r="M30" s="7"/>
      <c r="N30" s="7"/>
      <c r="O30" s="7"/>
      <c r="P30" s="7"/>
      <c r="Q30" s="7"/>
      <c r="R30" s="7"/>
      <c r="S30" s="7"/>
      <c r="T30" s="7"/>
      <c r="U30" s="7"/>
      <c r="V30" s="7"/>
      <c r="W30" s="7"/>
      <c r="X30" s="7"/>
      <c r="Y30" s="7"/>
      <c r="Z30" s="7"/>
      <c r="AA30" s="7"/>
      <c r="AB30" s="7"/>
      <c r="AC30" s="7"/>
      <c r="AD30" s="7"/>
      <c r="AE30" s="1208" t="s">
        <v>2274</v>
      </c>
      <c r="AF30" s="1208"/>
      <c r="AG30" s="1208"/>
      <c r="AH30" s="1208"/>
    </row>
    <row r="31" spans="1:46">
      <c r="K31" s="7"/>
      <c r="L31" s="7"/>
      <c r="M31" s="7"/>
      <c r="N31" s="7"/>
      <c r="O31" s="7"/>
      <c r="P31" s="7"/>
      <c r="Q31" s="7"/>
      <c r="R31" s="7"/>
      <c r="S31" s="7"/>
      <c r="T31" s="7"/>
      <c r="U31" s="7"/>
      <c r="V31" s="7"/>
      <c r="W31" s="7"/>
      <c r="X31" s="7"/>
      <c r="Y31" s="7"/>
      <c r="Z31" s="7"/>
      <c r="AA31" s="7"/>
      <c r="AB31" s="7"/>
      <c r="AC31" s="7"/>
      <c r="AD31" s="7"/>
      <c r="AE31" s="1208"/>
      <c r="AF31" s="1208"/>
      <c r="AG31" s="1208"/>
      <c r="AH31" s="1208"/>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6" t="s">
        <v>249</v>
      </c>
      <c r="C3" s="1215" t="s">
        <v>250</v>
      </c>
      <c r="D3" s="1215" t="s">
        <v>251</v>
      </c>
      <c r="E3" s="1215" t="s">
        <v>257</v>
      </c>
      <c r="F3" s="1217" t="s">
        <v>2210</v>
      </c>
      <c r="G3" s="1215" t="s">
        <v>2255</v>
      </c>
      <c r="H3" s="1215"/>
      <c r="I3" s="1215" t="s">
        <v>2256</v>
      </c>
      <c r="J3" s="1215"/>
      <c r="K3" s="1215" t="s">
        <v>2257</v>
      </c>
      <c r="L3" s="1215"/>
      <c r="M3" s="1220" t="s">
        <v>2180</v>
      </c>
      <c r="N3" s="1220" t="s">
        <v>2181</v>
      </c>
      <c r="O3" s="1220" t="s">
        <v>2182</v>
      </c>
      <c r="P3" s="1220" t="s">
        <v>2183</v>
      </c>
      <c r="Q3" s="1220" t="s">
        <v>2184</v>
      </c>
      <c r="R3" s="1220" t="s">
        <v>2185</v>
      </c>
      <c r="S3" s="1220" t="s">
        <v>2186</v>
      </c>
    </row>
    <row r="4" spans="2:19">
      <c r="B4" s="1216"/>
      <c r="C4" s="1215"/>
      <c r="D4" s="1215"/>
      <c r="E4" s="1215"/>
      <c r="F4" s="1218"/>
      <c r="G4" s="1215"/>
      <c r="H4" s="1215"/>
      <c r="I4" s="1215"/>
      <c r="J4" s="1215"/>
      <c r="K4" s="1215"/>
      <c r="L4" s="1215"/>
      <c r="M4" s="1220"/>
      <c r="N4" s="1220"/>
      <c r="O4" s="1220"/>
      <c r="P4" s="1220"/>
      <c r="Q4" s="1220"/>
      <c r="R4" s="1220"/>
      <c r="S4" s="1220"/>
    </row>
    <row r="5" spans="2:19">
      <c r="B5" s="1216"/>
      <c r="C5" s="1215"/>
      <c r="D5" s="1215"/>
      <c r="E5" s="1215"/>
      <c r="F5" s="1219"/>
      <c r="G5" s="1215"/>
      <c r="H5" s="1215"/>
      <c r="I5" s="1215"/>
      <c r="J5" s="1215"/>
      <c r="K5" s="1215"/>
      <c r="L5" s="1215"/>
      <c r="M5" s="1220"/>
      <c r="N5" s="1220"/>
      <c r="O5" s="1220"/>
      <c r="P5" s="1220"/>
      <c r="Q5" s="1220"/>
      <c r="R5" s="1220"/>
      <c r="S5" s="1220"/>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青森市</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7">
        <f>IF(AI1&lt;&gt;"",1,"")</f>
        <v>1</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t="s">
        <v>2417</v>
      </c>
      <c r="H5" s="1083"/>
      <c r="I5" s="1083"/>
      <c r="J5" s="1084" t="s">
        <v>320</v>
      </c>
      <c r="K5" s="1084"/>
      <c r="L5" s="1084"/>
      <c r="M5" s="1085" t="s">
        <v>734</v>
      </c>
      <c r="N5" s="1085"/>
      <c r="O5" s="1085"/>
      <c r="P5" s="1086">
        <v>10</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59"/>
      <c r="C25" s="1160"/>
      <c r="D25" s="1160"/>
      <c r="E25" s="1160"/>
      <c r="F25" s="1161"/>
      <c r="G25" s="1044"/>
      <c r="H25" s="1045"/>
      <c r="I25" s="1045"/>
      <c r="J25" s="1045"/>
      <c r="K25" s="1045"/>
      <c r="L25" s="1045"/>
      <c r="M25" s="1045"/>
      <c r="N25" s="1045"/>
      <c r="O25" s="1045"/>
      <c r="P25" s="1045"/>
      <c r="Q25" s="1045"/>
      <c r="R25" s="1045"/>
      <c r="S25" s="1045"/>
      <c r="T25" s="1065"/>
      <c r="U25" s="218"/>
      <c r="V25" s="219"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219"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6"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6"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4" sqref="AA14:AP16"/>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青森市</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f>IF(AI1&lt;&gt;"",1,"")</f>
        <v>1</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t="s">
        <v>2417</v>
      </c>
      <c r="H5" s="1083"/>
      <c r="I5" s="1083"/>
      <c r="J5" s="1084" t="s">
        <v>320</v>
      </c>
      <c r="K5" s="1084"/>
      <c r="L5" s="1084"/>
      <c r="M5" s="1085" t="s">
        <v>734</v>
      </c>
      <c r="N5" s="1085"/>
      <c r="O5" s="1085"/>
      <c r="P5" s="1086">
        <v>10</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6"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6"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青森市</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f>IF(AI1&lt;&gt;"",1,"")</f>
        <v>1</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t="s">
        <v>2417</v>
      </c>
      <c r="H5" s="1083"/>
      <c r="I5" s="1083"/>
      <c r="J5" s="1084" t="s">
        <v>320</v>
      </c>
      <c r="K5" s="1084"/>
      <c r="L5" s="1084"/>
      <c r="M5" s="1085" t="s">
        <v>734</v>
      </c>
      <c r="N5" s="1085"/>
      <c r="O5" s="1085"/>
      <c r="P5" s="1086">
        <v>10</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533">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6"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6"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青森市</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f>IF(AI1&lt;&gt;"",1,"")</f>
        <v>1</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t="s">
        <v>2417</v>
      </c>
      <c r="H5" s="1083"/>
      <c r="I5" s="1083"/>
      <c r="J5" s="1084" t="s">
        <v>320</v>
      </c>
      <c r="K5" s="1084"/>
      <c r="L5" s="1084"/>
      <c r="M5" s="1085" t="s">
        <v>734</v>
      </c>
      <c r="N5" s="1085"/>
      <c r="O5" s="1085"/>
      <c r="P5" s="1086">
        <v>10</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青森市</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f>IF(AI1&lt;&gt;"",1,"")</f>
        <v>1</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t="s">
        <v>2417</v>
      </c>
      <c r="H5" s="1083"/>
      <c r="I5" s="1083"/>
      <c r="J5" s="1084" t="s">
        <v>320</v>
      </c>
      <c r="K5" s="1084"/>
      <c r="L5" s="1084"/>
      <c r="M5" s="1085" t="s">
        <v>734</v>
      </c>
      <c r="N5" s="1085"/>
      <c r="O5" s="1085"/>
      <c r="P5" s="1086">
        <v>10</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4"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4"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青森市</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f>IF(AI1&lt;&gt;"",1,"")</f>
        <v>1</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t="s">
        <v>2417</v>
      </c>
      <c r="H5" s="1083"/>
      <c r="I5" s="1083"/>
      <c r="J5" s="1084" t="s">
        <v>320</v>
      </c>
      <c r="K5" s="1084"/>
      <c r="L5" s="1084"/>
      <c r="M5" s="1085" t="s">
        <v>734</v>
      </c>
      <c r="N5" s="1085"/>
      <c r="O5" s="1085"/>
      <c r="P5" s="1086">
        <v>10</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4"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4"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青森市</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f>IF(AI1&lt;&gt;"",1,"")</f>
        <v>1</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t="s">
        <v>2417</v>
      </c>
      <c r="H5" s="1083"/>
      <c r="I5" s="1083"/>
      <c r="J5" s="1084" t="s">
        <v>320</v>
      </c>
      <c r="K5" s="1084"/>
      <c r="L5" s="1084"/>
      <c r="M5" s="1085" t="s">
        <v>734</v>
      </c>
      <c r="N5" s="1085"/>
      <c r="O5" s="1085"/>
      <c r="P5" s="1086">
        <v>10</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M5" sqref="M5:O5"/>
    </sheetView>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5" t="s">
        <v>25</v>
      </c>
      <c r="AG1" s="1175"/>
      <c r="AH1" s="1175"/>
      <c r="AI1" s="1176" t="str">
        <f>IF(G5="","",G5)</f>
        <v>青森市</v>
      </c>
      <c r="AJ1" s="1176"/>
      <c r="AK1" s="1176"/>
      <c r="AL1" s="1176"/>
      <c r="AM1" s="1176"/>
      <c r="AN1" s="1176"/>
      <c r="AO1" s="1176"/>
      <c r="AP1" s="1176"/>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7">
        <f>IF(AI1&lt;&gt;"",1,"")</f>
        <v>1</v>
      </c>
      <c r="CJ2" s="1178"/>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79" t="str">
        <f>IF(AND(L9="ベア加算",Q49="ベア加算"),1,"")</f>
        <v/>
      </c>
      <c r="CJ3" s="1180"/>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221"/>
      <c r="C5" s="1221"/>
      <c r="D5" s="1221"/>
      <c r="E5" s="1221"/>
      <c r="F5" s="1221"/>
      <c r="G5" s="1083" t="s">
        <v>2417</v>
      </c>
      <c r="H5" s="1083"/>
      <c r="I5" s="1083"/>
      <c r="J5" s="1084" t="s">
        <v>320</v>
      </c>
      <c r="K5" s="1084"/>
      <c r="L5" s="1084"/>
      <c r="M5" s="1085" t="s">
        <v>734</v>
      </c>
      <c r="N5" s="1085"/>
      <c r="O5" s="1085"/>
      <c r="P5" s="1086">
        <v>10</v>
      </c>
      <c r="Q5" s="1087"/>
      <c r="R5" s="1087"/>
      <c r="S5" s="1088"/>
      <c r="T5" s="1089"/>
      <c r="U5" s="1089"/>
      <c r="V5" s="1089"/>
      <c r="W5" s="1089"/>
      <c r="X5" s="1090"/>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8" t="s">
        <v>2372</v>
      </c>
      <c r="CF7" s="1168"/>
      <c r="CG7" s="1168"/>
      <c r="CH7" s="1168"/>
      <c r="CI7" s="979" t="str">
        <f>IF(AND(AH62=1,AD41=""),1,"")</f>
        <v/>
      </c>
      <c r="CJ7" s="980"/>
    </row>
    <row r="8" spans="1:88" ht="17.25" customHeight="1" thickBot="1">
      <c r="B8" s="1093" t="s">
        <v>2322</v>
      </c>
      <c r="C8" s="1094"/>
      <c r="D8" s="1094"/>
      <c r="E8" s="1094"/>
      <c r="F8" s="1094"/>
      <c r="G8" s="1094"/>
      <c r="H8" s="1094"/>
      <c r="I8" s="1094"/>
      <c r="J8" s="1094"/>
      <c r="K8" s="1094"/>
      <c r="L8" s="1094"/>
      <c r="M8" s="1094"/>
      <c r="N8" s="1094"/>
      <c r="O8" s="1094"/>
      <c r="P8" s="1094"/>
      <c r="Q8" s="1094"/>
      <c r="R8" s="1094"/>
      <c r="S8" s="1095"/>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2" t="str">
        <f>IF(L9="ベア加算","",IF(OR(V8="新加算Ⅰ",V8="新加算Ⅱ",V8="新加算Ⅲ",V8="新加算Ⅳ"),"○",""))</f>
        <v/>
      </c>
      <c r="AU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2" t="str">
        <f>IF(OR(V8="新加算Ⅰ",V8="新加算Ⅱ",V8="新加算Ⅲ",V8="新加算Ⅴ(１)",V8="新加算Ⅴ(３)",V8="新加算Ⅴ(８)"),"○","")</f>
        <v/>
      </c>
      <c r="AX8" s="1162" t="str">
        <f>IF(OR(V8="新加算Ⅰ",V8="新加算Ⅱ",V8="新加算Ⅴ(１)",V8="新加算Ⅴ(２)",V8="新加算Ⅴ(３)",V8="新加算Ⅴ(４)",V8="新加算Ⅴ(５)",V8="新加算Ⅴ(６)",V8="新加算Ⅴ(７)",V8="新加算Ⅴ(９)",V8="新加算Ⅴ(10)",V8="新加算Ⅴ(12)"),"○","")</f>
        <v/>
      </c>
      <c r="AY8" s="1162" t="str">
        <f>IF(OR(V8="新加算Ⅰ",V8="新加算Ⅴ(１)",V8="新加算Ⅴ(２)",V8="新加算Ⅴ(５)",V8="新加算Ⅴ(７)",V8="新加算Ⅴ(10)"),"○","")</f>
        <v/>
      </c>
      <c r="AZ8" s="1162" t="str">
        <f>IF(OR(V8="新加算Ⅰ",V8="新加算Ⅱ",V8="新加算Ⅴ(１)",V8="新加算Ⅴ(２)",V8="新加算Ⅴ(３)",V8="新加算Ⅴ(４)",V8="新加算Ⅴ(５)",V8="新加算Ⅴ(６)",V8="新加算Ⅴ(７)",V8="新加算Ⅴ(９)",V8="新加算Ⅴ(10)",V8="新加算Ⅴ(12)"),"○","")</f>
        <v/>
      </c>
      <c r="BA8" s="184"/>
      <c r="CE8" s="1168" t="s">
        <v>2372</v>
      </c>
      <c r="CF8" s="1168"/>
      <c r="CG8" s="1168"/>
      <c r="CH8" s="1168"/>
      <c r="CI8" s="979" t="str">
        <f>IF(AND(AP62=1,AL41=""),1,"")</f>
        <v/>
      </c>
      <c r="CJ8" s="980"/>
    </row>
    <row r="9" spans="1:88" ht="26.25" customHeight="1">
      <c r="B9" s="1096"/>
      <c r="C9" s="1097"/>
      <c r="D9" s="1097"/>
      <c r="E9" s="1097"/>
      <c r="F9" s="1098"/>
      <c r="G9" s="1099"/>
      <c r="H9" s="1100"/>
      <c r="I9" s="1100"/>
      <c r="J9" s="1100"/>
      <c r="K9" s="1101"/>
      <c r="L9" s="1102"/>
      <c r="M9" s="1103"/>
      <c r="N9" s="1103"/>
      <c r="O9" s="1103"/>
      <c r="P9" s="1104"/>
      <c r="Q9" s="1091" t="s">
        <v>2195</v>
      </c>
      <c r="R9" s="1092"/>
      <c r="S9" s="1092"/>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3"/>
      <c r="AU9" s="1163"/>
      <c r="AV9" s="1163"/>
      <c r="AW9" s="1163"/>
      <c r="AX9" s="1163"/>
      <c r="AY9" s="1163"/>
      <c r="AZ9" s="1163"/>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2" t="str">
        <f>IF(L9="ベア加算","",IF(OR(V11="新加算Ⅰ",V11="新加算Ⅱ",V11="新加算Ⅲ",V11="新加算Ⅳ"),"○",""))</f>
        <v/>
      </c>
      <c r="AU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2" t="str">
        <f>IF(OR(V11="新加算Ⅰ",V11="新加算Ⅱ",V11="新加算Ⅲ",V11="新加算Ⅴ(１)",V11="新加算Ⅴ(３)",V11="新加算Ⅴ(８)"),"○","")</f>
        <v/>
      </c>
      <c r="AX11" s="1162" t="str">
        <f>IF(OR(V11="新加算Ⅰ",V11="新加算Ⅱ",V11="新加算Ⅴ(１)",V11="新加算Ⅴ(２)",V11="新加算Ⅴ(３)",V11="新加算Ⅴ(４)",V11="新加算Ⅴ(５)",V11="新加算Ⅴ(６)",V11="新加算Ⅴ(７)",V11="新加算Ⅴ(９)",V11="新加算Ⅴ(10)",V11="新加算Ⅴ(12)"),"○","")</f>
        <v/>
      </c>
      <c r="AY11" s="1162" t="str">
        <f>IF(OR(V11="新加算Ⅰ",V11="新加算Ⅴ(１)",V11="新加算Ⅴ(２)",V11="新加算Ⅴ(５)",V11="新加算Ⅴ(７)",V11="新加算Ⅴ(10)"),"○","")</f>
        <v/>
      </c>
      <c r="AZ11" s="1162"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3"/>
      <c r="AU12" s="1163"/>
      <c r="AV12" s="1163"/>
      <c r="AW12" s="1163"/>
      <c r="AX12" s="1163"/>
      <c r="AY12" s="1163"/>
      <c r="AZ12" s="1163"/>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2" t="str">
        <f>IF(L9="ベア加算","",IF(OR(V14="新加算Ⅰ",V14="新加算Ⅱ",V14="新加算Ⅲ",V14="新加算Ⅳ"),"○",""))</f>
        <v/>
      </c>
      <c r="AU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2" t="str">
        <f>IF(OR(V14="新加算Ⅰ",V14="新加算Ⅱ",V14="新加算Ⅲ",V14="新加算Ⅴ(１)",V14="新加算Ⅴ(３)",V14="新加算Ⅴ(８)"),"○","")</f>
        <v/>
      </c>
      <c r="AX14" s="1162" t="str">
        <f>IF(OR(V14="新加算Ⅰ",V14="新加算Ⅱ",V14="新加算Ⅴ(１)",V14="新加算Ⅴ(２)",V14="新加算Ⅴ(３)",V14="新加算Ⅴ(４)",V14="新加算Ⅴ(５)",V14="新加算Ⅴ(６)",V14="新加算Ⅴ(７)",V14="新加算Ⅴ(９)",V14="新加算Ⅴ(10)",V14="新加算Ⅴ(12)"),"○","")</f>
        <v/>
      </c>
      <c r="AY14" s="1162" t="str">
        <f>IF(OR(V14="新加算Ⅰ",V14="新加算Ⅴ(１)",V14="新加算Ⅴ(２)",V14="新加算Ⅴ(５)",V14="新加算Ⅴ(７)",V14="新加算Ⅴ(10)"),"○","")</f>
        <v/>
      </c>
      <c r="AZ14" s="1162"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4"/>
      <c r="AB15" s="1045"/>
      <c r="AC15" s="1045"/>
      <c r="AD15" s="1045"/>
      <c r="AE15" s="1045"/>
      <c r="AF15" s="1045"/>
      <c r="AG15" s="1045"/>
      <c r="AH15" s="1045"/>
      <c r="AI15" s="1045"/>
      <c r="AJ15" s="1045"/>
      <c r="AK15" s="1045"/>
      <c r="AL15" s="1045"/>
      <c r="AM15" s="1045"/>
      <c r="AN15" s="1045"/>
      <c r="AO15" s="1045"/>
      <c r="AP15" s="1046"/>
      <c r="AS15" s="183"/>
      <c r="AT15" s="1164"/>
      <c r="AU15" s="1164"/>
      <c r="AV15" s="1164"/>
      <c r="AW15" s="1164"/>
      <c r="AX15" s="1164"/>
      <c r="AY15" s="1164"/>
      <c r="AZ15" s="1164"/>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7"/>
      <c r="AB16" s="1048"/>
      <c r="AC16" s="1048"/>
      <c r="AD16" s="1048"/>
      <c r="AE16" s="1048"/>
      <c r="AF16" s="1048"/>
      <c r="AG16" s="1048"/>
      <c r="AH16" s="1048"/>
      <c r="AI16" s="1048"/>
      <c r="AJ16" s="1048"/>
      <c r="AK16" s="1048"/>
      <c r="AL16" s="1048"/>
      <c r="AM16" s="1048"/>
      <c r="AN16" s="1048"/>
      <c r="AO16" s="1048"/>
      <c r="AP16" s="1049"/>
      <c r="AS16" s="183"/>
      <c r="AT16" s="1163"/>
      <c r="AU16" s="1163"/>
      <c r="AV16" s="1163"/>
      <c r="AW16" s="1163"/>
      <c r="AX16" s="1163"/>
      <c r="AY16" s="1163"/>
      <c r="AZ16" s="116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0" t="s">
        <v>2206</v>
      </c>
      <c r="C18" s="1140"/>
      <c r="D18" s="1140"/>
      <c r="E18" s="1140"/>
      <c r="F18" s="1140"/>
      <c r="G18" s="1140"/>
      <c r="H18" s="1140"/>
      <c r="I18" s="1140"/>
      <c r="J18" s="1140"/>
      <c r="K18" s="1140"/>
      <c r="L18" s="1140"/>
      <c r="M18" s="1140"/>
      <c r="N18" s="1140"/>
      <c r="O18" s="1140"/>
      <c r="P18" s="1140"/>
      <c r="Q18" s="1140"/>
      <c r="R18" s="1140"/>
      <c r="S18" s="1140"/>
      <c r="AI18" s="216"/>
      <c r="AJ18" s="216"/>
      <c r="AK18" s="216"/>
      <c r="AL18" s="216"/>
      <c r="AM18" s="216"/>
      <c r="AN18" s="216"/>
      <c r="AO18" s="216"/>
      <c r="AP18" s="216"/>
      <c r="AQ18" s="216"/>
    </row>
    <row r="19" spans="2:60" ht="6" customHeight="1" thickBot="1">
      <c r="B19" s="1140"/>
      <c r="C19" s="1140"/>
      <c r="D19" s="1140"/>
      <c r="E19" s="1140"/>
      <c r="F19" s="1140"/>
      <c r="G19" s="1140"/>
      <c r="H19" s="1140"/>
      <c r="I19" s="1140"/>
      <c r="J19" s="1140"/>
      <c r="K19" s="1140"/>
      <c r="L19" s="1140"/>
      <c r="M19" s="1140"/>
      <c r="N19" s="1140"/>
      <c r="O19" s="1140"/>
      <c r="P19" s="1140"/>
      <c r="Q19" s="1140"/>
      <c r="R19" s="1140"/>
      <c r="S19" s="1140"/>
      <c r="AI19" s="216"/>
      <c r="AJ19" s="216"/>
      <c r="AK19" s="216"/>
      <c r="AL19" s="216"/>
      <c r="AM19" s="216"/>
      <c r="AN19" s="216"/>
      <c r="AO19" s="216"/>
      <c r="AP19" s="216"/>
      <c r="AQ19" s="216"/>
    </row>
    <row r="20" spans="2:60" ht="12.95" customHeight="1">
      <c r="B20" s="1141"/>
      <c r="C20" s="1141"/>
      <c r="D20" s="1141"/>
      <c r="E20" s="1141"/>
      <c r="F20" s="1141"/>
      <c r="G20" s="1141"/>
      <c r="H20" s="1141"/>
      <c r="I20" s="1141"/>
      <c r="J20" s="1141"/>
      <c r="K20" s="1141"/>
      <c r="L20" s="1141"/>
      <c r="M20" s="1141"/>
      <c r="N20" s="1141"/>
      <c r="O20" s="1141"/>
      <c r="P20" s="1141"/>
      <c r="Q20" s="1141"/>
      <c r="R20" s="1141"/>
      <c r="S20" s="1141"/>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7" t="s">
        <v>2249</v>
      </c>
      <c r="X24" s="1138"/>
      <c r="Y24" s="1138"/>
      <c r="Z24" s="1139"/>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59"/>
      <c r="C25" s="1160"/>
      <c r="D25" s="1160"/>
      <c r="E25" s="1160"/>
      <c r="F25" s="1161"/>
      <c r="G25" s="1044"/>
      <c r="H25" s="1045"/>
      <c r="I25" s="1045"/>
      <c r="J25" s="1045"/>
      <c r="K25" s="1045"/>
      <c r="L25" s="1045"/>
      <c r="M25" s="1045"/>
      <c r="N25" s="1045"/>
      <c r="O25" s="1045"/>
      <c r="P25" s="1045"/>
      <c r="Q25" s="1045"/>
      <c r="R25" s="1045"/>
      <c r="S25" s="1045"/>
      <c r="T25" s="1065"/>
      <c r="U25" s="218"/>
      <c r="V25" s="526" t="str">
        <f>IFERROR(IF(B9="処遇加算Ⅲ","✓",""),"")</f>
        <v/>
      </c>
      <c r="W25" s="1137" t="s">
        <v>19</v>
      </c>
      <c r="X25" s="1138"/>
      <c r="Y25" s="1138"/>
      <c r="Z25" s="1139"/>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7" t="s">
        <v>2250</v>
      </c>
      <c r="X26" s="1138"/>
      <c r="Y26" s="1138"/>
      <c r="Z26" s="1139"/>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7" t="s">
        <v>2249</v>
      </c>
      <c r="X28" s="1138"/>
      <c r="Y28" s="1138"/>
      <c r="Z28" s="1139"/>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59"/>
      <c r="C29" s="1160"/>
      <c r="D29" s="1160"/>
      <c r="E29" s="1160"/>
      <c r="F29" s="1161"/>
      <c r="G29" s="1045"/>
      <c r="H29" s="1045"/>
      <c r="I29" s="1045"/>
      <c r="J29" s="1045"/>
      <c r="K29" s="1045"/>
      <c r="L29" s="1045"/>
      <c r="M29" s="1045"/>
      <c r="N29" s="1045"/>
      <c r="O29" s="1045"/>
      <c r="P29" s="1045"/>
      <c r="Q29" s="1045"/>
      <c r="R29" s="1045"/>
      <c r="S29" s="1045"/>
      <c r="T29" s="1065"/>
      <c r="U29" s="218"/>
      <c r="V29" s="526" t="str">
        <f>IFERROR(IF(B9="処遇加算Ⅲ","✓",""),"")</f>
        <v/>
      </c>
      <c r="W29" s="1137" t="s">
        <v>19</v>
      </c>
      <c r="X29" s="1138"/>
      <c r="Y29" s="1138"/>
      <c r="Z29" s="1139"/>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7" t="s">
        <v>2250</v>
      </c>
      <c r="X30" s="1138"/>
      <c r="Y30" s="1138"/>
      <c r="Z30" s="1139"/>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5" t="s">
        <v>2216</v>
      </c>
      <c r="C32" s="1145"/>
      <c r="D32" s="1145"/>
      <c r="E32" s="1145"/>
      <c r="F32" s="1145"/>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5"/>
      <c r="C33" s="1145"/>
      <c r="D33" s="1145"/>
      <c r="E33" s="1145"/>
      <c r="F33" s="1145"/>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5"/>
      <c r="C34" s="1145"/>
      <c r="D34" s="1145"/>
      <c r="E34" s="1145"/>
      <c r="F34" s="1145"/>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5" t="s">
        <v>2217</v>
      </c>
      <c r="C36" s="1145"/>
      <c r="D36" s="1145"/>
      <c r="E36" s="1145"/>
      <c r="F36" s="1145"/>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5"/>
      <c r="C37" s="1145"/>
      <c r="D37" s="1145"/>
      <c r="E37" s="1145"/>
      <c r="F37" s="1145"/>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5"/>
      <c r="C38" s="1145"/>
      <c r="D38" s="1145"/>
      <c r="E38" s="1145"/>
      <c r="F38" s="1145"/>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5" t="s">
        <v>2218</v>
      </c>
      <c r="C40" s="1145"/>
      <c r="D40" s="1145"/>
      <c r="E40" s="1145"/>
      <c r="F40" s="1145"/>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5"/>
      <c r="C41" s="1145"/>
      <c r="D41" s="1145"/>
      <c r="E41" s="1145"/>
      <c r="F41" s="1145"/>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5"/>
      <c r="C42" s="1145"/>
      <c r="D42" s="1145"/>
      <c r="E42" s="1145"/>
      <c r="F42" s="1145"/>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5" t="s">
        <v>2219</v>
      </c>
      <c r="C44" s="1145"/>
      <c r="D44" s="1145"/>
      <c r="E44" s="1145"/>
      <c r="F44" s="1145"/>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5"/>
      <c r="C45" s="1145"/>
      <c r="D45" s="1145"/>
      <c r="E45" s="1145"/>
      <c r="F45" s="1145"/>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0" t="s">
        <v>2311</v>
      </c>
      <c r="C47" s="1140"/>
      <c r="D47" s="1140"/>
      <c r="E47" s="1140"/>
      <c r="F47" s="1140"/>
      <c r="G47" s="1140"/>
      <c r="H47" s="1140"/>
      <c r="I47" s="1140"/>
      <c r="J47" s="1140"/>
      <c r="K47" s="1140"/>
      <c r="L47" s="1140"/>
      <c r="M47" s="1140"/>
      <c r="N47" s="1140"/>
      <c r="O47" s="1140"/>
      <c r="P47" s="1140"/>
      <c r="Q47" s="1140"/>
      <c r="R47" s="1140"/>
      <c r="S47" s="1140"/>
      <c r="T47" s="1140"/>
      <c r="U47" s="1140"/>
      <c r="V47" s="1140"/>
      <c r="W47" s="1140"/>
      <c r="X47" s="1140"/>
      <c r="Y47" s="1140"/>
      <c r="Z47" s="1140"/>
      <c r="AA47" s="1140"/>
      <c r="AB47" s="1140"/>
      <c r="AC47" s="1140"/>
      <c r="AD47" s="1140"/>
      <c r="AE47" s="1140"/>
      <c r="AF47" s="1140"/>
      <c r="AG47" s="1140"/>
      <c r="AH47" s="1140"/>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2"/>
      <c r="C48" s="1143"/>
      <c r="D48" s="1143"/>
      <c r="E48" s="1143"/>
      <c r="F48" s="1144"/>
      <c r="G48" s="1158" t="str">
        <f>IF(F15=4,"R6.4～R6.5",IF(F15=5,"R6.5",""))</f>
        <v>R6.4～R6.5</v>
      </c>
      <c r="H48" s="1158"/>
      <c r="I48" s="1158"/>
      <c r="J48" s="1158"/>
      <c r="K48" s="1158"/>
      <c r="L48" s="1158"/>
      <c r="M48" s="1158"/>
      <c r="N48" s="1158"/>
      <c r="O48" s="1158"/>
      <c r="P48" s="1158"/>
      <c r="Q48" s="1158"/>
      <c r="R48" s="1158"/>
      <c r="S48" s="1158"/>
      <c r="T48" s="1158"/>
      <c r="U48" s="1158"/>
      <c r="V48" s="1158"/>
      <c r="W48" s="1158"/>
      <c r="X48" s="1158"/>
      <c r="Y48" s="1158"/>
      <c r="Z48" s="1158"/>
      <c r="AA48" s="998" t="s">
        <v>12</v>
      </c>
      <c r="AB48" s="999"/>
      <c r="AC48" s="1158" t="str">
        <f>IF(OR(F15=4,F15=5),"R6.6","R"&amp;D15&amp;"."&amp;F15)&amp;"～R"&amp;K15&amp;"."&amp;M15</f>
        <v>R6.6～R7.3</v>
      </c>
      <c r="AD48" s="1158"/>
      <c r="AE48" s="1158"/>
      <c r="AF48" s="1158"/>
      <c r="AG48" s="1158"/>
      <c r="AH48" s="1158"/>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6" t="s">
        <v>2158</v>
      </c>
      <c r="C49" s="1147"/>
      <c r="D49" s="1147"/>
      <c r="E49" s="1147"/>
      <c r="F49" s="1148"/>
      <c r="G49" s="1131" t="str">
        <f>IFERROR(IF(AND(OR(AH58=1,AH58=2),OR(AH59=1,AH59=2),OR(AH60=1,AH60=2)),"処遇加算Ⅰ",IF(AND(OR(AH58=1,AH58=2),OR(AH59=1,AH59=2),OR(AH60=0,AH60=3)),"処遇加算Ⅱ",IF(OR(OR(AH58=1,AH58=2),OR(AH59=1,AH59=2)),"処遇加算Ⅲ",""))),"")</f>
        <v/>
      </c>
      <c r="H49" s="1132"/>
      <c r="I49" s="1132"/>
      <c r="J49" s="1132"/>
      <c r="K49" s="1157"/>
      <c r="L49" s="1131" t="str">
        <f>IFERROR(IF(G9="","",IF(AND(AH61=1,AH62=1,AH63=1),"特定加算Ⅰ",IF(AND(AH61=1,AH62=2,AH63=1),"特定加算Ⅱ",IF(OR(AH61=2,AH62=2,AH63=2),"特定加算なし","")))),"")</f>
        <v/>
      </c>
      <c r="M49" s="1132"/>
      <c r="N49" s="1132"/>
      <c r="O49" s="1132"/>
      <c r="P49" s="1133"/>
      <c r="Q49" s="1134" t="str">
        <f>IFERROR(IF(OR(L9="ベア加算",AND(L9="ベア加算なし",AH57=1)),"ベア加算",IF(AH57=2,"ベア加算なし","")),"")</f>
        <v/>
      </c>
      <c r="R49" s="1132"/>
      <c r="S49" s="1132"/>
      <c r="T49" s="1132"/>
      <c r="U49" s="1133"/>
      <c r="V49" s="1135" t="s">
        <v>10</v>
      </c>
      <c r="W49" s="1136"/>
      <c r="X49" s="1136"/>
      <c r="Y49" s="1136"/>
      <c r="Z49" s="1136"/>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6" t="s">
        <v>2159</v>
      </c>
      <c r="C50" s="1147"/>
      <c r="D50" s="1147"/>
      <c r="E50" s="1147"/>
      <c r="F50" s="1148"/>
      <c r="G50" s="1152" t="str">
        <f>IFERROR(VLOOKUP(Y5,【参考】数式用!$A$5:$J$27,MATCH(G49,【参考】数式用!$B$4:$J$4,0)+1,0),"")</f>
        <v/>
      </c>
      <c r="H50" s="1153"/>
      <c r="I50" s="1153"/>
      <c r="J50" s="1153"/>
      <c r="K50" s="1154"/>
      <c r="L50" s="1152" t="str">
        <f>IFERROR(VLOOKUP(Y5,【参考】数式用!$A$5:$J$27,MATCH(L49,【参考】数式用!$B$4:$J$4,0)+1,0),"")</f>
        <v/>
      </c>
      <c r="M50" s="1153"/>
      <c r="N50" s="1153"/>
      <c r="O50" s="1153"/>
      <c r="P50" s="1155"/>
      <c r="Q50" s="1156" t="str">
        <f>IFERROR(VLOOKUP(Y5,【参考】数式用!$A$5:$J$27,MATCH(Q49,【参考】数式用!$B$4:$J$4,0)+1,0),"")</f>
        <v/>
      </c>
      <c r="R50" s="1153"/>
      <c r="S50" s="1153"/>
      <c r="T50" s="1153"/>
      <c r="U50" s="1155"/>
      <c r="V50" s="1111">
        <f>SUM(G50,L50,Q50)</f>
        <v>0</v>
      </c>
      <c r="W50" s="1112"/>
      <c r="X50" s="1112"/>
      <c r="Y50" s="1112"/>
      <c r="Z50" s="1112"/>
      <c r="AA50" s="1050"/>
      <c r="AB50" s="1050"/>
      <c r="AC50" s="1165" t="str">
        <f>IFERROR(VLOOKUP(Y5,【参考】数式用!$A$5:$AB$27,MATCH(AC49,【参考】数式用!$B$4:$AB$4,0)+1,FALSE),"")</f>
        <v/>
      </c>
      <c r="AD50" s="1166"/>
      <c r="AE50" s="1166"/>
      <c r="AF50" s="1166"/>
      <c r="AG50" s="1166"/>
      <c r="AH50" s="1167"/>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69" t="s">
        <v>2197</v>
      </c>
      <c r="BW50" s="1170"/>
      <c r="BX50" s="1170"/>
      <c r="BY50" s="1170"/>
      <c r="BZ50" s="1170"/>
      <c r="CA50" s="1171"/>
      <c r="CD50" s="242"/>
    </row>
    <row r="51" spans="2:82" ht="17.25" customHeight="1">
      <c r="B51" s="1149" t="s">
        <v>2288</v>
      </c>
      <c r="C51" s="1150"/>
      <c r="D51" s="1150"/>
      <c r="E51" s="1150"/>
      <c r="F51" s="1151"/>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29">
        <f>IFERROR(SUM(G51,L51,Q51),"")</f>
        <v>0</v>
      </c>
      <c r="W51" s="1130"/>
      <c r="X51" s="1130"/>
      <c r="Y51" s="1130"/>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2">
        <f>IF(AND(Q49="ベア加算なし",BA48="ベア加算"),ROUNDDOWN(ROUND(AM5*VLOOKUP(Y5,【参考】数式用!$A$5:$AB$27,9,FALSE),0)*P5,0)*AD53,0)</f>
        <v>0</v>
      </c>
      <c r="BW51" s="1173"/>
      <c r="BX51" s="1173"/>
      <c r="BY51" s="1173"/>
      <c r="BZ51" s="1173"/>
      <c r="CA51" s="1174"/>
      <c r="CD51" s="242"/>
    </row>
    <row r="52" spans="2:82" ht="13.5" customHeight="1">
      <c r="B52" s="1149"/>
      <c r="C52" s="1150"/>
      <c r="D52" s="1150"/>
      <c r="E52" s="1150"/>
      <c r="F52" s="1151"/>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2024-03-27T04:25:36Z</dcterms:modified>
</cp:coreProperties>
</file>