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D7916149-9639-4C80-93E2-4E7CDBE35863}" revIDLastSave="0" xr10:uidLastSave="{00000000-0000-0000-0000-000000000000}"/>
  <bookViews>
    <workbookView tabRatio="889" xr2:uid="{00000000-000D-0000-FFFF-FFFF00000000}" windowHeight="12456" windowWidth="23256" xWindow="-108" yWindow="-108"/>
  </bookViews>
  <sheets>
    <sheet r:id="rId1" name="参考様式05_面積計算用シート" sheetId="11"/>
    <sheet r:id="rId2" name="幼稚園" sheetId="13"/>
    <sheet r:id="rId3" name="保育所" sheetId="5"/>
    <sheet r:id="rId4" name="幼保連携型認定こども園" sheetId="1"/>
    <sheet r:id="rId5" name="幼稚園型認定こども園" sheetId="6"/>
    <sheet r:id="rId6" name="保育所型認定こども園" sheetId="7"/>
    <sheet r:id="rId7" name="小規模保育事業A型" sheetId="9"/>
    <sheet r:id="rId8" name="面積" sheetId="3" state="hidden"/>
    <sheet r:id="rId9" name="年齢別基準" sheetId="2" state="hidden"/>
  </sheets>
  <definedNames>
    <definedName localSheetId="0" name="_xlnm.Print_Area">参考様式05_面積計算用シート!$A$1:$H$41</definedName>
    <definedName localSheetId="6" name="_xlnm.Print_Area">小規模保育事業A型!$A$1:$M$122</definedName>
    <definedName localSheetId="2" name="_xlnm.Print_Area">保育所!$A$1:$M$122</definedName>
    <definedName localSheetId="5" name="_xlnm.Print_Area">保育所型認定こども園!$A$1:$M$150</definedName>
    <definedName localSheetId="1" name="_xlnm.Print_Area">幼稚園!$A$1:$M$89</definedName>
    <definedName localSheetId="4" name="_xlnm.Print_Area">幼稚園型認定こども園!$A$1:$M$148</definedName>
    <definedName localSheetId="3" name="_xlnm.Print_Area">幼保連携型認定こども園!$A$1:$M$182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9" i="13" l="1"/>
  <c r="C80" i="13"/>
  <c r="G71" i="13"/>
  <c r="C71" i="13"/>
  <c r="C86" i="13" l="1"/>
  <c r="C72" i="13"/>
  <c r="G72" i="13" s="1"/>
  <c r="C87" i="13"/>
  <c r="C112" i="6"/>
  <c r="C81" i="13" l="1"/>
  <c r="C88" i="13"/>
  <c r="F63" i="13"/>
  <c r="K64" i="13"/>
  <c r="I30" i="13"/>
  <c r="F30" i="13"/>
  <c r="C30" i="13"/>
  <c r="I29" i="13"/>
  <c r="I27" i="13"/>
  <c r="F27" i="13"/>
  <c r="C27" i="13"/>
  <c r="I26" i="13"/>
  <c r="I13" i="13"/>
  <c r="F13" i="13"/>
  <c r="C13" i="13"/>
  <c r="I12" i="13"/>
  <c r="I10" i="13"/>
  <c r="F10" i="13"/>
  <c r="C10" i="13"/>
  <c r="I9" i="13"/>
  <c r="I62" i="13" l="1"/>
  <c r="I64" i="13"/>
  <c r="I63" i="13"/>
  <c r="L11" i="13"/>
  <c r="L25" i="13"/>
  <c r="L28" i="13"/>
  <c r="C31" i="13"/>
  <c r="L8" i="13"/>
  <c r="D32" i="11"/>
  <c r="F32" i="11"/>
  <c r="D61" i="13" l="1"/>
  <c r="E61" i="13"/>
  <c r="H64" i="13" s="1"/>
  <c r="G69" i="13" s="1"/>
  <c r="C61" i="13"/>
  <c r="E52" i="13"/>
  <c r="H55" i="13" s="1"/>
  <c r="C69" i="13" s="1"/>
  <c r="C52" i="13"/>
  <c r="D52" i="13"/>
  <c r="K55" i="13"/>
  <c r="F54" i="13"/>
  <c r="J14" i="13"/>
  <c r="K14" i="13"/>
  <c r="D14" i="13"/>
  <c r="L16" i="13"/>
  <c r="G16" i="13"/>
  <c r="E14" i="13"/>
  <c r="J15" i="13"/>
  <c r="I15" i="13"/>
  <c r="F16" i="13"/>
  <c r="H14" i="13"/>
  <c r="K16" i="13"/>
  <c r="H16" i="13"/>
  <c r="E16" i="13"/>
  <c r="I14" i="13"/>
  <c r="C14" i="13"/>
  <c r="J16" i="13"/>
  <c r="L14" i="13"/>
  <c r="F14" i="13"/>
  <c r="I16" i="13"/>
  <c r="D16" i="13"/>
  <c r="L15" i="13"/>
  <c r="G14" i="13"/>
  <c r="C16" i="13"/>
  <c r="C139" i="7"/>
  <c r="C108" i="7"/>
  <c r="C144" i="6"/>
  <c r="C135" i="6"/>
  <c r="C166" i="1"/>
  <c r="C162" i="1"/>
  <c r="C153" i="1"/>
  <c r="C117" i="1"/>
  <c r="F55" i="13" l="1"/>
  <c r="C70" i="13" s="1"/>
  <c r="C68" i="13" s="1"/>
  <c r="C73" i="13" s="1"/>
  <c r="F64" i="13"/>
  <c r="C63" i="13"/>
  <c r="C54" i="13"/>
  <c r="I53" i="13"/>
  <c r="I55" i="13"/>
  <c r="I54" i="13"/>
  <c r="N16" i="13"/>
  <c r="F40" i="11"/>
  <c r="D40" i="11"/>
  <c r="F26" i="11"/>
  <c r="F13" i="11" s="1"/>
  <c r="D26" i="11"/>
  <c r="D13" i="11" s="1"/>
  <c r="F9" i="11"/>
  <c r="D9" i="11"/>
  <c r="L64" i="13" l="1"/>
  <c r="G70" i="13"/>
  <c r="L52" i="13"/>
  <c r="L61" i="13"/>
  <c r="L55" i="13"/>
  <c r="C161" i="1"/>
  <c r="C164" i="1" s="1"/>
  <c r="G104" i="6"/>
  <c r="E104" i="6"/>
  <c r="C104" i="6"/>
  <c r="G93" i="6"/>
  <c r="E93" i="6"/>
  <c r="C93" i="6"/>
  <c r="G97" i="1"/>
  <c r="E97" i="1"/>
  <c r="C97" i="1"/>
  <c r="G108" i="1"/>
  <c r="E108" i="1"/>
  <c r="C108" i="1"/>
  <c r="I40" i="6" l="1"/>
  <c r="F40" i="6"/>
  <c r="C40" i="6"/>
  <c r="I39" i="6"/>
  <c r="I37" i="6"/>
  <c r="F37" i="6"/>
  <c r="C37" i="6"/>
  <c r="I36" i="6"/>
  <c r="L25" i="6"/>
  <c r="J26" i="6" s="1"/>
  <c r="L24" i="6"/>
  <c r="I13" i="6"/>
  <c r="F13" i="6"/>
  <c r="C13" i="6"/>
  <c r="I12" i="6"/>
  <c r="I10" i="6"/>
  <c r="F10" i="6"/>
  <c r="C10" i="6"/>
  <c r="I9" i="6"/>
  <c r="I40" i="7"/>
  <c r="F40" i="7"/>
  <c r="C40" i="7"/>
  <c r="I39" i="7"/>
  <c r="I37" i="7"/>
  <c r="F37" i="7"/>
  <c r="C37" i="7"/>
  <c r="I36" i="7"/>
  <c r="L25" i="7"/>
  <c r="J26" i="7" s="1"/>
  <c r="L24" i="7"/>
  <c r="I13" i="7"/>
  <c r="I41" i="7" s="1"/>
  <c r="F13" i="7"/>
  <c r="C13" i="7"/>
  <c r="C41" i="7" s="1"/>
  <c r="I12" i="7"/>
  <c r="I10" i="7"/>
  <c r="F10" i="7"/>
  <c r="C10" i="7"/>
  <c r="L8" i="7" s="1"/>
  <c r="I9" i="7"/>
  <c r="I40" i="1"/>
  <c r="F40" i="1"/>
  <c r="C40" i="1"/>
  <c r="I39" i="1"/>
  <c r="I37" i="1"/>
  <c r="F37" i="1"/>
  <c r="C37" i="1"/>
  <c r="I36" i="1"/>
  <c r="L25" i="1"/>
  <c r="I26" i="1" s="1"/>
  <c r="L24" i="1"/>
  <c r="I13" i="1"/>
  <c r="F13" i="1"/>
  <c r="C13" i="1"/>
  <c r="I12" i="1"/>
  <c r="I10" i="1"/>
  <c r="F10" i="1"/>
  <c r="C10" i="1"/>
  <c r="I9" i="1"/>
  <c r="I41" i="6" l="1"/>
  <c r="F41" i="7"/>
  <c r="L35" i="7"/>
  <c r="L38" i="7"/>
  <c r="D78" i="7" s="1"/>
  <c r="H26" i="7"/>
  <c r="J71" i="7"/>
  <c r="F71" i="7"/>
  <c r="C26" i="7"/>
  <c r="K26" i="7"/>
  <c r="I71" i="7"/>
  <c r="E71" i="7"/>
  <c r="D26" i="7"/>
  <c r="L26" i="7"/>
  <c r="C71" i="7"/>
  <c r="H71" i="7"/>
  <c r="D71" i="7"/>
  <c r="G26" i="7"/>
  <c r="K71" i="7"/>
  <c r="G71" i="7"/>
  <c r="E26" i="6"/>
  <c r="K26" i="6"/>
  <c r="F41" i="6"/>
  <c r="C41" i="6"/>
  <c r="L35" i="6"/>
  <c r="L11" i="6"/>
  <c r="L16" i="6" s="1"/>
  <c r="G72" i="6"/>
  <c r="L8" i="6"/>
  <c r="K72" i="6"/>
  <c r="K73" i="6" s="1"/>
  <c r="G26" i="6"/>
  <c r="L26" i="6"/>
  <c r="J72" i="6"/>
  <c r="F72" i="6"/>
  <c r="C26" i="6"/>
  <c r="H26" i="6"/>
  <c r="I72" i="6"/>
  <c r="E72" i="6"/>
  <c r="D26" i="6"/>
  <c r="I26" i="6"/>
  <c r="L38" i="6"/>
  <c r="C72" i="6"/>
  <c r="H72" i="6"/>
  <c r="D72" i="6"/>
  <c r="L35" i="1"/>
  <c r="L38" i="1"/>
  <c r="H83" i="1" s="1"/>
  <c r="E76" i="1"/>
  <c r="J76" i="1"/>
  <c r="D76" i="1"/>
  <c r="C76" i="1"/>
  <c r="I76" i="1"/>
  <c r="H76" i="1"/>
  <c r="F76" i="1"/>
  <c r="F41" i="1"/>
  <c r="I41" i="1"/>
  <c r="K76" i="1"/>
  <c r="G76" i="1"/>
  <c r="L11" i="1"/>
  <c r="K14" i="1" s="1"/>
  <c r="L8" i="1"/>
  <c r="J26" i="1"/>
  <c r="G26" i="1"/>
  <c r="C41" i="1"/>
  <c r="L11" i="7"/>
  <c r="D26" i="1"/>
  <c r="H26" i="1"/>
  <c r="L26" i="1"/>
  <c r="E26" i="7"/>
  <c r="I26" i="7"/>
  <c r="F26" i="6"/>
  <c r="F26" i="1"/>
  <c r="C26" i="1"/>
  <c r="K26" i="1"/>
  <c r="E26" i="1"/>
  <c r="F26" i="7"/>
  <c r="H77" i="1" l="1"/>
  <c r="I73" i="6"/>
  <c r="I77" i="1"/>
  <c r="K78" i="7"/>
  <c r="K81" i="7" s="1"/>
  <c r="G78" i="7"/>
  <c r="D16" i="6"/>
  <c r="G16" i="6"/>
  <c r="J15" i="6"/>
  <c r="L15" i="6"/>
  <c r="J14" i="6"/>
  <c r="H14" i="6"/>
  <c r="C78" i="7"/>
  <c r="E78" i="7"/>
  <c r="I78" i="7"/>
  <c r="J78" i="7"/>
  <c r="H78" i="7"/>
  <c r="F78" i="7"/>
  <c r="L71" i="7"/>
  <c r="I72" i="7"/>
  <c r="F72" i="7"/>
  <c r="H72" i="7"/>
  <c r="J73" i="7"/>
  <c r="K72" i="7"/>
  <c r="F62" i="7"/>
  <c r="J62" i="7"/>
  <c r="G62" i="7"/>
  <c r="K62" i="7"/>
  <c r="K65" i="7" s="1"/>
  <c r="D62" i="7"/>
  <c r="H62" i="7"/>
  <c r="C62" i="7"/>
  <c r="E62" i="7"/>
  <c r="I62" i="7"/>
  <c r="C73" i="7"/>
  <c r="F16" i="6"/>
  <c r="C74" i="6"/>
  <c r="L72" i="6"/>
  <c r="J74" i="6"/>
  <c r="J63" i="6"/>
  <c r="I15" i="6"/>
  <c r="D14" i="6"/>
  <c r="K63" i="6"/>
  <c r="K66" i="6" s="1"/>
  <c r="C63" i="6"/>
  <c r="I16" i="6"/>
  <c r="K16" i="6"/>
  <c r="E63" i="6"/>
  <c r="C14" i="6"/>
  <c r="E16" i="6"/>
  <c r="I63" i="6"/>
  <c r="I14" i="6"/>
  <c r="C16" i="6"/>
  <c r="K14" i="6"/>
  <c r="F14" i="6"/>
  <c r="H16" i="6"/>
  <c r="E14" i="6"/>
  <c r="L14" i="6"/>
  <c r="J16" i="6"/>
  <c r="G14" i="6"/>
  <c r="F63" i="6"/>
  <c r="D63" i="6"/>
  <c r="G63" i="6"/>
  <c r="H63" i="6"/>
  <c r="H66" i="6" s="1"/>
  <c r="F73" i="6"/>
  <c r="H73" i="6"/>
  <c r="F79" i="6"/>
  <c r="J79" i="6"/>
  <c r="G79" i="6"/>
  <c r="K79" i="6"/>
  <c r="E79" i="6"/>
  <c r="I79" i="6"/>
  <c r="D79" i="6"/>
  <c r="H79" i="6"/>
  <c r="C79" i="6"/>
  <c r="G83" i="1"/>
  <c r="D83" i="1"/>
  <c r="F83" i="1"/>
  <c r="K83" i="1"/>
  <c r="K86" i="1" s="1"/>
  <c r="I83" i="1"/>
  <c r="C83" i="1"/>
  <c r="E83" i="1"/>
  <c r="J83" i="1"/>
  <c r="L76" i="1"/>
  <c r="C16" i="1"/>
  <c r="D16" i="1"/>
  <c r="L15" i="1"/>
  <c r="H14" i="1"/>
  <c r="H16" i="1"/>
  <c r="J15" i="1"/>
  <c r="L14" i="1"/>
  <c r="L16" i="1"/>
  <c r="E16" i="1"/>
  <c r="K16" i="1"/>
  <c r="C14" i="1"/>
  <c r="F16" i="1"/>
  <c r="G16" i="1"/>
  <c r="I16" i="1"/>
  <c r="E14" i="1"/>
  <c r="G14" i="1"/>
  <c r="J16" i="1"/>
  <c r="F14" i="1"/>
  <c r="I14" i="1"/>
  <c r="J14" i="1"/>
  <c r="D14" i="1"/>
  <c r="I15" i="1"/>
  <c r="C78" i="1"/>
  <c r="K77" i="1"/>
  <c r="J78" i="1"/>
  <c r="F77" i="1"/>
  <c r="D67" i="1"/>
  <c r="H67" i="1"/>
  <c r="K67" i="1"/>
  <c r="C93" i="1" s="1"/>
  <c r="E67" i="1"/>
  <c r="I67" i="1"/>
  <c r="F67" i="1"/>
  <c r="J67" i="1"/>
  <c r="C67" i="1"/>
  <c r="G67" i="1"/>
  <c r="K16" i="7"/>
  <c r="G16" i="7"/>
  <c r="C16" i="7"/>
  <c r="L14" i="7"/>
  <c r="H14" i="7"/>
  <c r="D14" i="7"/>
  <c r="E16" i="7"/>
  <c r="I15" i="7"/>
  <c r="E14" i="7"/>
  <c r="J16" i="7"/>
  <c r="F16" i="7"/>
  <c r="L15" i="7"/>
  <c r="K14" i="7"/>
  <c r="G14" i="7"/>
  <c r="C14" i="7"/>
  <c r="I16" i="7"/>
  <c r="J15" i="7"/>
  <c r="J14" i="7"/>
  <c r="F14" i="7"/>
  <c r="L16" i="7"/>
  <c r="H16" i="7"/>
  <c r="D16" i="7"/>
  <c r="I14" i="7"/>
  <c r="L78" i="1" l="1"/>
  <c r="L77" i="1"/>
  <c r="J82" i="7"/>
  <c r="C80" i="7"/>
  <c r="H81" i="7"/>
  <c r="I81" i="7"/>
  <c r="F80" i="7"/>
  <c r="C82" i="7"/>
  <c r="F81" i="7"/>
  <c r="I79" i="7"/>
  <c r="I80" i="7"/>
  <c r="L82" i="7"/>
  <c r="H65" i="7"/>
  <c r="L72" i="7"/>
  <c r="L73" i="7"/>
  <c r="J66" i="7"/>
  <c r="F64" i="7"/>
  <c r="C64" i="7"/>
  <c r="F65" i="7"/>
  <c r="C66" i="7"/>
  <c r="I65" i="7"/>
  <c r="I64" i="7"/>
  <c r="I63" i="7"/>
  <c r="J67" i="6"/>
  <c r="I64" i="6"/>
  <c r="L74" i="6"/>
  <c r="I65" i="6"/>
  <c r="C65" i="6"/>
  <c r="I66" i="6"/>
  <c r="F65" i="6"/>
  <c r="N16" i="6"/>
  <c r="F66" i="6"/>
  <c r="C67" i="6"/>
  <c r="L73" i="6"/>
  <c r="C81" i="6"/>
  <c r="C83" i="6"/>
  <c r="F82" i="6"/>
  <c r="H82" i="6"/>
  <c r="F81" i="6"/>
  <c r="J83" i="6"/>
  <c r="K82" i="6"/>
  <c r="I80" i="6"/>
  <c r="I82" i="6"/>
  <c r="I81" i="6"/>
  <c r="K70" i="1"/>
  <c r="C118" i="1"/>
  <c r="F85" i="1"/>
  <c r="I84" i="1"/>
  <c r="C85" i="1"/>
  <c r="J71" i="1"/>
  <c r="F86" i="1"/>
  <c r="I86" i="1"/>
  <c r="J87" i="1"/>
  <c r="I85" i="1"/>
  <c r="H86" i="1"/>
  <c r="C87" i="1"/>
  <c r="L87" i="1" s="1"/>
  <c r="N16" i="1"/>
  <c r="F70" i="1"/>
  <c r="C71" i="1"/>
  <c r="F69" i="1"/>
  <c r="C69" i="1"/>
  <c r="H70" i="1"/>
  <c r="I70" i="1"/>
  <c r="I68" i="1"/>
  <c r="I69" i="1"/>
  <c r="N16" i="7"/>
  <c r="L66" i="7" l="1"/>
  <c r="L78" i="7"/>
  <c r="L81" i="7"/>
  <c r="L65" i="7"/>
  <c r="L62" i="7"/>
  <c r="L67" i="6"/>
  <c r="L63" i="6"/>
  <c r="L66" i="6"/>
  <c r="L79" i="6"/>
  <c r="L82" i="6"/>
  <c r="L83" i="6"/>
  <c r="L71" i="1"/>
  <c r="L86" i="1"/>
  <c r="L83" i="1"/>
  <c r="L70" i="1"/>
  <c r="L67" i="1"/>
  <c r="I40" i="9" l="1"/>
  <c r="F40" i="9"/>
  <c r="C40" i="9"/>
  <c r="I39" i="9"/>
  <c r="I37" i="9"/>
  <c r="F37" i="9"/>
  <c r="C37" i="9"/>
  <c r="I36" i="9"/>
  <c r="L25" i="9"/>
  <c r="F70" i="9" s="1"/>
  <c r="L24" i="9"/>
  <c r="I13" i="9"/>
  <c r="I41" i="9" s="1"/>
  <c r="F13" i="9"/>
  <c r="C13" i="9"/>
  <c r="C41" i="9" s="1"/>
  <c r="I12" i="9"/>
  <c r="I10" i="9"/>
  <c r="F10" i="9"/>
  <c r="C10" i="9"/>
  <c r="I9" i="9"/>
  <c r="L38" i="9" l="1"/>
  <c r="G77" i="9" s="1"/>
  <c r="L8" i="9"/>
  <c r="J77" i="9"/>
  <c r="F77" i="9"/>
  <c r="I77" i="9"/>
  <c r="E77" i="9"/>
  <c r="C77" i="9"/>
  <c r="H77" i="9"/>
  <c r="D77" i="9"/>
  <c r="K77" i="9"/>
  <c r="C26" i="9"/>
  <c r="I26" i="9"/>
  <c r="E26" i="9"/>
  <c r="J26" i="9"/>
  <c r="L26" i="9"/>
  <c r="H26" i="9"/>
  <c r="D26" i="9"/>
  <c r="F26" i="9"/>
  <c r="K26" i="9"/>
  <c r="G26" i="9"/>
  <c r="C70" i="9"/>
  <c r="H70" i="9"/>
  <c r="D70" i="9"/>
  <c r="E70" i="9"/>
  <c r="K70" i="9"/>
  <c r="K71" i="9" s="1"/>
  <c r="G70" i="9"/>
  <c r="I70" i="9"/>
  <c r="J70" i="9"/>
  <c r="L35" i="9"/>
  <c r="F41" i="9"/>
  <c r="L11" i="9"/>
  <c r="K80" i="9"/>
  <c r="I80" i="9" l="1"/>
  <c r="H71" i="9"/>
  <c r="F80" i="9"/>
  <c r="H80" i="9"/>
  <c r="I71" i="9"/>
  <c r="F71" i="9"/>
  <c r="L71" i="9" s="1"/>
  <c r="L16" i="9"/>
  <c r="L15" i="9"/>
  <c r="L14" i="9"/>
  <c r="K16" i="9"/>
  <c r="G16" i="9"/>
  <c r="C16" i="9"/>
  <c r="G14" i="9"/>
  <c r="K14" i="9"/>
  <c r="H16" i="9"/>
  <c r="F14" i="9"/>
  <c r="J16" i="9"/>
  <c r="F16" i="9"/>
  <c r="D14" i="9"/>
  <c r="H14" i="9"/>
  <c r="C14" i="9"/>
  <c r="J15" i="9"/>
  <c r="I16" i="9"/>
  <c r="E16" i="9"/>
  <c r="E14" i="9"/>
  <c r="I14" i="9"/>
  <c r="I15" i="9"/>
  <c r="D16" i="9"/>
  <c r="J14" i="9"/>
  <c r="F61" i="9"/>
  <c r="J61" i="9"/>
  <c r="G61" i="9"/>
  <c r="K61" i="9"/>
  <c r="K64" i="9" s="1"/>
  <c r="D61" i="9"/>
  <c r="H61" i="9"/>
  <c r="C61" i="9"/>
  <c r="E61" i="9"/>
  <c r="I61" i="9"/>
  <c r="J72" i="9"/>
  <c r="C72" i="9"/>
  <c r="L72" i="9" s="1"/>
  <c r="L80" i="9" l="1"/>
  <c r="I64" i="9"/>
  <c r="N16" i="9"/>
  <c r="H64" i="9"/>
  <c r="F64" i="9"/>
  <c r="J81" i="9"/>
  <c r="C81" i="9"/>
  <c r="J65" i="9"/>
  <c r="C65" i="9"/>
  <c r="L65" i="9" s="1"/>
  <c r="L64" i="9" l="1"/>
  <c r="L81" i="9"/>
  <c r="C120" i="5"/>
  <c r="C108" i="5"/>
  <c r="C114" i="5"/>
  <c r="C101" i="5"/>
  <c r="G97" i="9"/>
  <c r="G97" i="7"/>
  <c r="G100" i="6"/>
  <c r="G89" i="6"/>
  <c r="G93" i="1"/>
  <c r="G104" i="1"/>
  <c r="G87" i="9"/>
  <c r="G87" i="7"/>
  <c r="I40" i="5" l="1"/>
  <c r="F40" i="5"/>
  <c r="C40" i="5"/>
  <c r="I39" i="5"/>
  <c r="I37" i="5"/>
  <c r="F37" i="5"/>
  <c r="C37" i="5"/>
  <c r="I36" i="5"/>
  <c r="L25" i="5"/>
  <c r="L24" i="5"/>
  <c r="I13" i="5"/>
  <c r="I41" i="5" s="1"/>
  <c r="F13" i="5"/>
  <c r="C13" i="5"/>
  <c r="C41" i="5" s="1"/>
  <c r="I12" i="5"/>
  <c r="I10" i="5"/>
  <c r="F10" i="5"/>
  <c r="C10" i="5"/>
  <c r="I9" i="5"/>
  <c r="E69" i="5" l="1"/>
  <c r="L26" i="5"/>
  <c r="J26" i="5"/>
  <c r="G26" i="5"/>
  <c r="F26" i="5"/>
  <c r="K26" i="5"/>
  <c r="I26" i="5"/>
  <c r="H26" i="5"/>
  <c r="E26" i="5"/>
  <c r="D26" i="5"/>
  <c r="C26" i="5"/>
  <c r="F41" i="5"/>
  <c r="K69" i="5"/>
  <c r="G69" i="5"/>
  <c r="J69" i="5"/>
  <c r="J71" i="5" s="1"/>
  <c r="F69" i="5"/>
  <c r="I69" i="5"/>
  <c r="C69" i="5"/>
  <c r="H69" i="5"/>
  <c r="D69" i="5"/>
  <c r="L35" i="5"/>
  <c r="L8" i="5"/>
  <c r="L38" i="5"/>
  <c r="L11" i="5"/>
  <c r="E119" i="5" l="1"/>
  <c r="K70" i="5"/>
  <c r="E97" i="5"/>
  <c r="E107" i="5"/>
  <c r="E87" i="5"/>
  <c r="F70" i="5"/>
  <c r="C71" i="5"/>
  <c r="L71" i="5" s="1"/>
  <c r="E113" i="5"/>
  <c r="E100" i="5"/>
  <c r="E90" i="5"/>
  <c r="I70" i="5"/>
  <c r="E88" i="5"/>
  <c r="E98" i="5"/>
  <c r="H70" i="5"/>
  <c r="E99" i="5"/>
  <c r="E89" i="5"/>
  <c r="L16" i="5"/>
  <c r="H16" i="5"/>
  <c r="D16" i="5"/>
  <c r="I15" i="5"/>
  <c r="I14" i="5"/>
  <c r="E14" i="5"/>
  <c r="K16" i="5"/>
  <c r="G16" i="5"/>
  <c r="C16" i="5"/>
  <c r="L14" i="5"/>
  <c r="H14" i="5"/>
  <c r="D14" i="5"/>
  <c r="J16" i="5"/>
  <c r="F16" i="5"/>
  <c r="L15" i="5"/>
  <c r="K14" i="5"/>
  <c r="G14" i="5"/>
  <c r="C14" i="5"/>
  <c r="I16" i="5"/>
  <c r="E16" i="5"/>
  <c r="J15" i="5"/>
  <c r="J14" i="5"/>
  <c r="F14" i="5"/>
  <c r="L69" i="5"/>
  <c r="F60" i="5"/>
  <c r="J60" i="5"/>
  <c r="G60" i="5"/>
  <c r="K60" i="5"/>
  <c r="D60" i="5"/>
  <c r="H60" i="5"/>
  <c r="C60" i="5"/>
  <c r="E60" i="5"/>
  <c r="H63" i="5" s="1"/>
  <c r="I60" i="5"/>
  <c r="G76" i="5"/>
  <c r="K76" i="5"/>
  <c r="D76" i="5"/>
  <c r="H76" i="5"/>
  <c r="C76" i="5"/>
  <c r="E76" i="5"/>
  <c r="I76" i="5"/>
  <c r="F76" i="5"/>
  <c r="J76" i="5"/>
  <c r="L70" i="5" l="1"/>
  <c r="E86" i="5"/>
  <c r="E96" i="5"/>
  <c r="I79" i="5"/>
  <c r="G98" i="5"/>
  <c r="G88" i="5"/>
  <c r="K79" i="5"/>
  <c r="G107" i="5"/>
  <c r="G97" i="5"/>
  <c r="G87" i="5"/>
  <c r="H79" i="5"/>
  <c r="G99" i="5"/>
  <c r="G89" i="5"/>
  <c r="J80" i="5"/>
  <c r="F79" i="5"/>
  <c r="C80" i="5"/>
  <c r="G100" i="5"/>
  <c r="G90" i="5"/>
  <c r="G113" i="5"/>
  <c r="N16" i="5"/>
  <c r="F63" i="5"/>
  <c r="C64" i="5"/>
  <c r="I61" i="5"/>
  <c r="J64" i="5"/>
  <c r="I63" i="5"/>
  <c r="C88" i="5"/>
  <c r="C98" i="5"/>
  <c r="C99" i="5"/>
  <c r="C89" i="5"/>
  <c r="K63" i="5"/>
  <c r="C107" i="5"/>
  <c r="C97" i="5"/>
  <c r="C87" i="5"/>
  <c r="C100" i="5"/>
  <c r="C90" i="5"/>
  <c r="C119" i="5"/>
  <c r="C113" i="5"/>
  <c r="C62" i="5"/>
  <c r="I62" i="5"/>
  <c r="I77" i="5"/>
  <c r="I78" i="5"/>
  <c r="C78" i="5"/>
  <c r="F78" i="5"/>
  <c r="F62" i="5"/>
  <c r="L64" i="5" l="1"/>
  <c r="L76" i="5"/>
  <c r="G86" i="5"/>
  <c r="G96" i="5"/>
  <c r="L80" i="5"/>
  <c r="L79" i="5"/>
  <c r="C86" i="5"/>
  <c r="L63" i="5"/>
  <c r="L60" i="5"/>
  <c r="C96" i="5"/>
  <c r="C120" i="9"/>
  <c r="G120" i="9" s="1"/>
  <c r="G119" i="9"/>
  <c r="E119" i="9"/>
  <c r="C119" i="9"/>
  <c r="C114" i="9"/>
  <c r="E114" i="9" s="1"/>
  <c r="G113" i="9"/>
  <c r="E113" i="9"/>
  <c r="E115" i="9" s="1"/>
  <c r="C113" i="9"/>
  <c r="C108" i="9"/>
  <c r="G107" i="9"/>
  <c r="E107" i="9"/>
  <c r="C107" i="9"/>
  <c r="C101" i="9"/>
  <c r="G101" i="9" s="1"/>
  <c r="G100" i="9"/>
  <c r="E100" i="9"/>
  <c r="C100" i="9"/>
  <c r="G99" i="9"/>
  <c r="E99" i="9"/>
  <c r="C99" i="9"/>
  <c r="G98" i="9"/>
  <c r="E98" i="9"/>
  <c r="C98" i="9"/>
  <c r="E97" i="9"/>
  <c r="C97" i="9"/>
  <c r="C91" i="9"/>
  <c r="G91" i="9" s="1"/>
  <c r="G90" i="9"/>
  <c r="E90" i="9"/>
  <c r="C90" i="9"/>
  <c r="G89" i="9"/>
  <c r="E89" i="9"/>
  <c r="C89" i="9"/>
  <c r="G88" i="9"/>
  <c r="E88" i="9"/>
  <c r="C88" i="9"/>
  <c r="E87" i="9"/>
  <c r="C87" i="9"/>
  <c r="I79" i="9"/>
  <c r="F79" i="9"/>
  <c r="C79" i="9"/>
  <c r="I78" i="9"/>
  <c r="L70" i="9"/>
  <c r="I63" i="9"/>
  <c r="F63" i="9"/>
  <c r="C63" i="9"/>
  <c r="I62" i="9"/>
  <c r="C148" i="7"/>
  <c r="G148" i="7" s="1"/>
  <c r="G147" i="7"/>
  <c r="G146" i="7" s="1"/>
  <c r="G149" i="7" s="1"/>
  <c r="E147" i="7"/>
  <c r="E146" i="7" s="1"/>
  <c r="E149" i="7" s="1"/>
  <c r="C147" i="7"/>
  <c r="C146" i="7" s="1"/>
  <c r="C149" i="7" s="1"/>
  <c r="C141" i="7"/>
  <c r="G141" i="7" s="1"/>
  <c r="G140" i="7"/>
  <c r="E140" i="7"/>
  <c r="C140" i="7"/>
  <c r="E139" i="7"/>
  <c r="G137" i="7"/>
  <c r="E137" i="7"/>
  <c r="C137" i="7"/>
  <c r="C131" i="7"/>
  <c r="G131" i="7" s="1"/>
  <c r="G130" i="7"/>
  <c r="G132" i="7" s="1"/>
  <c r="E130" i="7"/>
  <c r="E132" i="7" s="1"/>
  <c r="C130" i="7"/>
  <c r="C132" i="7" s="1"/>
  <c r="C125" i="7"/>
  <c r="E125" i="7" s="1"/>
  <c r="G124" i="7"/>
  <c r="G126" i="7" s="1"/>
  <c r="E124" i="7"/>
  <c r="E126" i="7" s="1"/>
  <c r="C124" i="7"/>
  <c r="C126" i="7" s="1"/>
  <c r="C119" i="7"/>
  <c r="G119" i="7" s="1"/>
  <c r="G118" i="7"/>
  <c r="E118" i="7"/>
  <c r="C118" i="7"/>
  <c r="G117" i="7"/>
  <c r="E117" i="7"/>
  <c r="C117" i="7"/>
  <c r="C111" i="7"/>
  <c r="G111" i="7" s="1"/>
  <c r="G110" i="7"/>
  <c r="E110" i="7"/>
  <c r="C110" i="7"/>
  <c r="G109" i="7"/>
  <c r="E109" i="7"/>
  <c r="C109" i="7"/>
  <c r="E108" i="7"/>
  <c r="C101" i="7"/>
  <c r="G101" i="7" s="1"/>
  <c r="G100" i="7"/>
  <c r="E100" i="7"/>
  <c r="C100" i="7"/>
  <c r="G99" i="7"/>
  <c r="E99" i="7"/>
  <c r="C99" i="7"/>
  <c r="G98" i="7"/>
  <c r="E98" i="7"/>
  <c r="C98" i="7"/>
  <c r="E97" i="7"/>
  <c r="C97" i="7"/>
  <c r="C91" i="7"/>
  <c r="G91" i="7" s="1"/>
  <c r="G90" i="7"/>
  <c r="E90" i="7"/>
  <c r="C90" i="7"/>
  <c r="G89" i="7"/>
  <c r="E89" i="7"/>
  <c r="C89" i="7"/>
  <c r="G88" i="7"/>
  <c r="E88" i="7"/>
  <c r="C88" i="7"/>
  <c r="E87" i="7"/>
  <c r="C87" i="7"/>
  <c r="E138" i="7" l="1"/>
  <c r="C116" i="7"/>
  <c r="C120" i="7" s="1"/>
  <c r="E116" i="7"/>
  <c r="E120" i="7" s="1"/>
  <c r="G116" i="7"/>
  <c r="G120" i="7" s="1"/>
  <c r="G121" i="9"/>
  <c r="C109" i="9"/>
  <c r="C115" i="9"/>
  <c r="C121" i="9"/>
  <c r="E109" i="9"/>
  <c r="G114" i="9"/>
  <c r="G115" i="9" s="1"/>
  <c r="L61" i="9"/>
  <c r="E96" i="9"/>
  <c r="E91" i="9"/>
  <c r="E120" i="9"/>
  <c r="E121" i="9" s="1"/>
  <c r="L77" i="9"/>
  <c r="E101" i="9"/>
  <c r="E86" i="9"/>
  <c r="G96" i="9"/>
  <c r="G102" i="9" s="1"/>
  <c r="C96" i="7"/>
  <c r="C102" i="7" s="1"/>
  <c r="G86" i="9"/>
  <c r="G92" i="9" s="1"/>
  <c r="C96" i="9"/>
  <c r="C102" i="9" s="1"/>
  <c r="C86" i="9"/>
  <c r="C92" i="9" s="1"/>
  <c r="E108" i="9"/>
  <c r="G108" i="9"/>
  <c r="G109" i="9" s="1"/>
  <c r="E96" i="7"/>
  <c r="G96" i="7"/>
  <c r="G102" i="7" s="1"/>
  <c r="G86" i="7"/>
  <c r="G92" i="7" s="1"/>
  <c r="E111" i="7"/>
  <c r="C86" i="7"/>
  <c r="C92" i="7" s="1"/>
  <c r="G108" i="7"/>
  <c r="G107" i="7" s="1"/>
  <c r="G112" i="7" s="1"/>
  <c r="E86" i="7"/>
  <c r="G125" i="7"/>
  <c r="E119" i="7"/>
  <c r="G139" i="7"/>
  <c r="G138" i="7" s="1"/>
  <c r="C107" i="7"/>
  <c r="C112" i="7" s="1"/>
  <c r="E107" i="7"/>
  <c r="E112" i="7" s="1"/>
  <c r="E131" i="7"/>
  <c r="E91" i="7"/>
  <c r="E101" i="7"/>
  <c r="E141" i="7"/>
  <c r="E148" i="7"/>
  <c r="C138" i="7"/>
  <c r="C136" i="7" s="1"/>
  <c r="C142" i="7" s="1"/>
  <c r="E92" i="7" l="1"/>
  <c r="E102" i="7"/>
  <c r="E102" i="9"/>
  <c r="E92" i="9"/>
  <c r="G136" i="7"/>
  <c r="G142" i="7" s="1"/>
  <c r="E136" i="7"/>
  <c r="E142" i="7" s="1"/>
  <c r="C146" i="6" l="1"/>
  <c r="E146" i="6" s="1"/>
  <c r="G145" i="6"/>
  <c r="E145" i="6"/>
  <c r="C145" i="6"/>
  <c r="G135" i="6"/>
  <c r="G136" i="6"/>
  <c r="E136" i="6"/>
  <c r="C136" i="6"/>
  <c r="G133" i="6"/>
  <c r="E133" i="6"/>
  <c r="C133" i="6"/>
  <c r="G134" i="6" l="1"/>
  <c r="E144" i="6"/>
  <c r="E143" i="6" s="1"/>
  <c r="G144" i="6"/>
  <c r="G143" i="6" s="1"/>
  <c r="G146" i="6"/>
  <c r="C143" i="6"/>
  <c r="C142" i="6" s="1"/>
  <c r="C147" i="6" s="1"/>
  <c r="E135" i="6"/>
  <c r="E134" i="6" s="1"/>
  <c r="C134" i="6"/>
  <c r="C132" i="6" s="1"/>
  <c r="C138" i="6" s="1"/>
  <c r="E142" i="6" l="1"/>
  <c r="E147" i="6" s="1"/>
  <c r="G142" i="6"/>
  <c r="G147" i="6" s="1"/>
  <c r="C137" i="6"/>
  <c r="G137" i="6" s="1"/>
  <c r="C127" i="6"/>
  <c r="G127" i="6" s="1"/>
  <c r="G126" i="6"/>
  <c r="G128" i="6" s="1"/>
  <c r="E126" i="6"/>
  <c r="E128" i="6" s="1"/>
  <c r="C126" i="6"/>
  <c r="C128" i="6" s="1"/>
  <c r="C121" i="6"/>
  <c r="E121" i="6" s="1"/>
  <c r="G120" i="6"/>
  <c r="G122" i="6" s="1"/>
  <c r="E120" i="6"/>
  <c r="E122" i="6" s="1"/>
  <c r="C120" i="6"/>
  <c r="C122" i="6" s="1"/>
  <c r="C115" i="6"/>
  <c r="E115" i="6" s="1"/>
  <c r="G114" i="6"/>
  <c r="E114" i="6"/>
  <c r="C114" i="6"/>
  <c r="G113" i="6"/>
  <c r="E113" i="6"/>
  <c r="C113" i="6"/>
  <c r="C105" i="6"/>
  <c r="G105" i="6" s="1"/>
  <c r="G103" i="6"/>
  <c r="E103" i="6"/>
  <c r="C103" i="6"/>
  <c r="G102" i="6"/>
  <c r="E102" i="6"/>
  <c r="C102" i="6"/>
  <c r="G101" i="6"/>
  <c r="E101" i="6"/>
  <c r="C101" i="6"/>
  <c r="E100" i="6"/>
  <c r="C100" i="6"/>
  <c r="C94" i="6"/>
  <c r="G94" i="6" s="1"/>
  <c r="G92" i="6"/>
  <c r="E92" i="6"/>
  <c r="C92" i="6"/>
  <c r="G91" i="6"/>
  <c r="E91" i="6"/>
  <c r="C91" i="6"/>
  <c r="G90" i="6"/>
  <c r="E90" i="6"/>
  <c r="C90" i="6"/>
  <c r="E89" i="6"/>
  <c r="C89" i="6"/>
  <c r="C99" i="6" l="1"/>
  <c r="C106" i="6" s="1"/>
  <c r="G88" i="6"/>
  <c r="G95" i="6" s="1"/>
  <c r="E99" i="6"/>
  <c r="G99" i="6"/>
  <c r="G106" i="6" s="1"/>
  <c r="C88" i="6"/>
  <c r="C95" i="6" s="1"/>
  <c r="E88" i="6"/>
  <c r="E94" i="6"/>
  <c r="G121" i="6"/>
  <c r="G115" i="6"/>
  <c r="E127" i="6"/>
  <c r="E105" i="6"/>
  <c r="E137" i="6"/>
  <c r="G119" i="5"/>
  <c r="G121" i="5" s="1"/>
  <c r="E121" i="5"/>
  <c r="C121" i="5"/>
  <c r="G178" i="1"/>
  <c r="E178" i="1"/>
  <c r="C178" i="1"/>
  <c r="G174" i="1"/>
  <c r="E174" i="1"/>
  <c r="C174" i="1"/>
  <c r="G154" i="1"/>
  <c r="E154" i="1"/>
  <c r="C154" i="1"/>
  <c r="E95" i="6" l="1"/>
  <c r="E106" i="6"/>
  <c r="G120" i="5"/>
  <c r="G115" i="5"/>
  <c r="E115" i="5"/>
  <c r="C115" i="5"/>
  <c r="G108" i="5"/>
  <c r="G109" i="5"/>
  <c r="E109" i="5"/>
  <c r="C109" i="5"/>
  <c r="E101" i="5"/>
  <c r="C91" i="5"/>
  <c r="E91" i="5" s="1"/>
  <c r="C102" i="5" l="1"/>
  <c r="E102" i="5"/>
  <c r="G102" i="5"/>
  <c r="C92" i="5"/>
  <c r="G92" i="5"/>
  <c r="E92" i="5"/>
  <c r="E108" i="5"/>
  <c r="G91" i="5"/>
  <c r="G101" i="5"/>
  <c r="E120" i="5"/>
  <c r="E114" i="5"/>
  <c r="G114" i="5"/>
  <c r="C109" i="1" l="1"/>
  <c r="G109" i="1" s="1"/>
  <c r="G96" i="1"/>
  <c r="G95" i="1"/>
  <c r="G94" i="1"/>
  <c r="E96" i="1"/>
  <c r="E95" i="1"/>
  <c r="E94" i="1"/>
  <c r="E93" i="1"/>
  <c r="C96" i="1"/>
  <c r="C95" i="1"/>
  <c r="C94" i="1"/>
  <c r="G107" i="1"/>
  <c r="E107" i="1"/>
  <c r="G106" i="1"/>
  <c r="E106" i="1"/>
  <c r="G105" i="1"/>
  <c r="E105" i="1"/>
  <c r="E104" i="1"/>
  <c r="C107" i="1"/>
  <c r="C106" i="1"/>
  <c r="C105" i="1"/>
  <c r="C104" i="1"/>
  <c r="F11" i="3"/>
  <c r="F12" i="3"/>
  <c r="F13" i="3"/>
  <c r="F14" i="3"/>
  <c r="F15" i="3"/>
  <c r="F16" i="3"/>
  <c r="F17" i="3"/>
  <c r="F18" i="3"/>
  <c r="F19" i="3"/>
  <c r="F10" i="3"/>
  <c r="F9" i="3"/>
  <c r="F8" i="3"/>
  <c r="D9" i="3"/>
  <c r="C180" i="1"/>
  <c r="E180" i="1" s="1"/>
  <c r="G179" i="1"/>
  <c r="G177" i="1" s="1"/>
  <c r="G181" i="1" s="1"/>
  <c r="E179" i="1"/>
  <c r="C179" i="1"/>
  <c r="C175" i="1"/>
  <c r="G175" i="1" s="1"/>
  <c r="G173" i="1"/>
  <c r="G176" i="1" s="1"/>
  <c r="G167" i="1"/>
  <c r="E167" i="1"/>
  <c r="C167" i="1"/>
  <c r="C168" i="1"/>
  <c r="E168" i="1" s="1"/>
  <c r="C163" i="1"/>
  <c r="E163" i="1" s="1"/>
  <c r="C103" i="1" l="1"/>
  <c r="C110" i="1" s="1"/>
  <c r="C92" i="1"/>
  <c r="G103" i="1"/>
  <c r="G110" i="1" s="1"/>
  <c r="E103" i="1"/>
  <c r="C98" i="1"/>
  <c r="G98" i="1" s="1"/>
  <c r="G99" i="1" s="1"/>
  <c r="E109" i="1"/>
  <c r="E92" i="1"/>
  <c r="G92" i="1"/>
  <c r="G180" i="1"/>
  <c r="E175" i="1"/>
  <c r="C173" i="1"/>
  <c r="C176" i="1" s="1"/>
  <c r="E173" i="1"/>
  <c r="E176" i="1" s="1"/>
  <c r="C177" i="1"/>
  <c r="C181" i="1" s="1"/>
  <c r="E177" i="1"/>
  <c r="E181" i="1" s="1"/>
  <c r="G168" i="1"/>
  <c r="G163" i="1"/>
  <c r="C156" i="1"/>
  <c r="G156" i="1" s="1"/>
  <c r="C127" i="1"/>
  <c r="E127" i="1"/>
  <c r="G155" i="1"/>
  <c r="E155" i="1"/>
  <c r="C155" i="1"/>
  <c r="E8" i="3"/>
  <c r="C146" i="1"/>
  <c r="E146" i="1" s="1"/>
  <c r="C145" i="1"/>
  <c r="G139" i="1"/>
  <c r="G141" i="1" s="1"/>
  <c r="G133" i="1"/>
  <c r="G135" i="1" s="1"/>
  <c r="E139" i="1"/>
  <c r="E141" i="1" s="1"/>
  <c r="C139" i="1"/>
  <c r="C141" i="1" s="1"/>
  <c r="C140" i="1"/>
  <c r="E140" i="1" s="1"/>
  <c r="E133" i="1"/>
  <c r="E135" i="1" s="1"/>
  <c r="C133" i="1"/>
  <c r="C135" i="1" s="1"/>
  <c r="C134" i="1"/>
  <c r="C128" i="1"/>
  <c r="C120" i="1"/>
  <c r="G120" i="1" s="1"/>
  <c r="G127" i="1"/>
  <c r="G126" i="1"/>
  <c r="E126" i="1"/>
  <c r="C126" i="1"/>
  <c r="G118" i="1"/>
  <c r="G119" i="1"/>
  <c r="E119" i="1"/>
  <c r="C119" i="1"/>
  <c r="E118" i="1"/>
  <c r="C8" i="3"/>
  <c r="E9" i="3"/>
  <c r="D10" i="3"/>
  <c r="E10" i="3" s="1"/>
  <c r="D11" i="3"/>
  <c r="D12" i="3"/>
  <c r="E12" i="3" s="1"/>
  <c r="D13" i="3"/>
  <c r="E13" i="3" s="1"/>
  <c r="D14" i="3"/>
  <c r="E14" i="3" s="1"/>
  <c r="D15" i="3"/>
  <c r="D16" i="3"/>
  <c r="E16" i="3" s="1"/>
  <c r="D17" i="3"/>
  <c r="E17" i="3" s="1"/>
  <c r="D18" i="3"/>
  <c r="E18" i="3" s="1"/>
  <c r="D19" i="3"/>
  <c r="G145" i="1" l="1"/>
  <c r="G147" i="1" s="1"/>
  <c r="C147" i="1"/>
  <c r="E110" i="1"/>
  <c r="C99" i="1"/>
  <c r="E98" i="1"/>
  <c r="E99" i="1" s="1"/>
  <c r="E153" i="1"/>
  <c r="E156" i="1"/>
  <c r="G146" i="1"/>
  <c r="E145" i="1"/>
  <c r="E147" i="1" s="1"/>
  <c r="E19" i="3"/>
  <c r="E15" i="3"/>
  <c r="E11" i="3"/>
  <c r="G140" i="1"/>
  <c r="G125" i="1"/>
  <c r="G129" i="1" s="1"/>
  <c r="C125" i="1"/>
  <c r="C129" i="1" s="1"/>
  <c r="E125" i="1"/>
  <c r="E129" i="1" s="1"/>
  <c r="G128" i="1"/>
  <c r="E120" i="1"/>
  <c r="C10" i="3"/>
  <c r="C9" i="3"/>
  <c r="C116" i="1" l="1"/>
  <c r="C121" i="1" s="1"/>
  <c r="C152" i="1"/>
  <c r="C151" i="1" s="1"/>
  <c r="C157" i="1" s="1"/>
  <c r="G153" i="1"/>
  <c r="G152" i="1" s="1"/>
  <c r="G151" i="1" s="1"/>
  <c r="G157" i="1" s="1"/>
  <c r="G162" i="1"/>
  <c r="G161" i="1" s="1"/>
  <c r="G164" i="1" s="1"/>
  <c r="E162" i="1"/>
  <c r="E161" i="1" s="1"/>
  <c r="E164" i="1" s="1"/>
  <c r="E166" i="1"/>
  <c r="E165" i="1" s="1"/>
  <c r="E169" i="1" s="1"/>
  <c r="C165" i="1"/>
  <c r="C169" i="1" s="1"/>
  <c r="G166" i="1"/>
  <c r="G165" i="1" s="1"/>
  <c r="G169" i="1" s="1"/>
  <c r="E152" i="1"/>
  <c r="E151" i="1" s="1"/>
  <c r="E157" i="1" s="1"/>
  <c r="E128" i="1"/>
  <c r="C11" i="3"/>
  <c r="E112" i="6" l="1"/>
  <c r="G112" i="6"/>
  <c r="G111" i="6" s="1"/>
  <c r="G116" i="6" s="1"/>
  <c r="G132" i="6"/>
  <c r="G138" i="6" s="1"/>
  <c r="E132" i="6"/>
  <c r="E138" i="6" s="1"/>
  <c r="C111" i="6"/>
  <c r="C116" i="6" s="1"/>
  <c r="E111" i="6"/>
  <c r="E116" i="6" s="1"/>
  <c r="G117" i="1"/>
  <c r="G116" i="1" s="1"/>
  <c r="G121" i="1" s="1"/>
  <c r="E117" i="1"/>
  <c r="E116" i="1" s="1"/>
  <c r="E121" i="1" s="1"/>
  <c r="G134" i="1"/>
  <c r="E134" i="1"/>
  <c r="C12" i="3"/>
  <c r="C13" i="3" l="1"/>
  <c r="C14" i="3" l="1"/>
  <c r="C15" i="3" l="1"/>
  <c r="C16" i="3" l="1"/>
  <c r="C17" i="3" l="1"/>
  <c r="C19" i="3" l="1"/>
  <c r="C18" i="3"/>
  <c r="G68" i="13" l="1"/>
  <c r="G73" i="13" s="1"/>
</calcChain>
</file>

<file path=xl/sharedStrings.xml><?xml version="1.0" encoding="utf-8"?>
<sst xmlns="http://schemas.openxmlformats.org/spreadsheetml/2006/main" count="1608" uniqueCount="291">
  <si>
    <t>1号認定子ども</t>
    <rPh sb="1" eb="2">
      <t>ゴウ</t>
    </rPh>
    <rPh sb="2" eb="4">
      <t>ニンテイ</t>
    </rPh>
    <rPh sb="4" eb="5">
      <t>コ</t>
    </rPh>
    <phoneticPr fontId="3"/>
  </si>
  <si>
    <t>2号認定子ども</t>
    <rPh sb="1" eb="2">
      <t>ゴウ</t>
    </rPh>
    <rPh sb="2" eb="4">
      <t>ニンテイ</t>
    </rPh>
    <rPh sb="4" eb="5">
      <t>コ</t>
    </rPh>
    <phoneticPr fontId="3"/>
  </si>
  <si>
    <t>3号認定子ども</t>
    <rPh sb="1" eb="2">
      <t>ゴウ</t>
    </rPh>
    <rPh sb="2" eb="4">
      <t>ニンテイ</t>
    </rPh>
    <rPh sb="4" eb="5">
      <t>コ</t>
    </rPh>
    <phoneticPr fontId="3"/>
  </si>
  <si>
    <t>合計</t>
    <rPh sb="0" eb="2">
      <t>ゴウケイ</t>
    </rPh>
    <phoneticPr fontId="3"/>
  </si>
  <si>
    <t>【入力の際の注意事項】</t>
    <rPh sb="1" eb="3">
      <t>ニュウリョク</t>
    </rPh>
    <rPh sb="4" eb="5">
      <t>サイ</t>
    </rPh>
    <rPh sb="6" eb="8">
      <t>チュウイ</t>
    </rPh>
    <rPh sb="8" eb="10">
      <t>ジコウ</t>
    </rPh>
    <phoneticPr fontId="3"/>
  </si>
  <si>
    <t>5歳</t>
    <rPh sb="1" eb="2">
      <t>サイ</t>
    </rPh>
    <phoneticPr fontId="3"/>
  </si>
  <si>
    <t>4歳</t>
    <rPh sb="1" eb="2">
      <t>サイ</t>
    </rPh>
    <phoneticPr fontId="3"/>
  </si>
  <si>
    <t>3歳</t>
    <rPh sb="1" eb="2">
      <t>サイ</t>
    </rPh>
    <phoneticPr fontId="3"/>
  </si>
  <si>
    <t>2歳</t>
    <rPh sb="1" eb="2">
      <t>サイ</t>
    </rPh>
    <phoneticPr fontId="3"/>
  </si>
  <si>
    <t>1歳</t>
    <rPh sb="1" eb="2">
      <t>サイ</t>
    </rPh>
    <phoneticPr fontId="3"/>
  </si>
  <si>
    <t>0歳</t>
    <rPh sb="1" eb="2">
      <t>サイ</t>
    </rPh>
    <phoneticPr fontId="3"/>
  </si>
  <si>
    <t>２　認可又は認定に係る定員</t>
    <rPh sb="2" eb="4">
      <t>ニンカ</t>
    </rPh>
    <rPh sb="4" eb="5">
      <t>マタ</t>
    </rPh>
    <rPh sb="6" eb="8">
      <t>ニンテイ</t>
    </rPh>
    <rPh sb="9" eb="10">
      <t>カカ</t>
    </rPh>
    <rPh sb="11" eb="13">
      <t>テイイン</t>
    </rPh>
    <phoneticPr fontId="3"/>
  </si>
  <si>
    <t>保育を必要とする子ども以外の子ども</t>
    <rPh sb="0" eb="2">
      <t>ホイク</t>
    </rPh>
    <rPh sb="3" eb="5">
      <t>ヒツヨウ</t>
    </rPh>
    <rPh sb="8" eb="9">
      <t>コ</t>
    </rPh>
    <rPh sb="11" eb="13">
      <t>イガイ</t>
    </rPh>
    <rPh sb="14" eb="15">
      <t>コ</t>
    </rPh>
    <phoneticPr fontId="3"/>
  </si>
  <si>
    <t>保育を必要とする子ども</t>
    <rPh sb="0" eb="2">
      <t>ホイク</t>
    </rPh>
    <rPh sb="3" eb="5">
      <t>ヒツヨウ</t>
    </rPh>
    <rPh sb="8" eb="9">
      <t>コ</t>
    </rPh>
    <phoneticPr fontId="3"/>
  </si>
  <si>
    <t>5歳児
クラス</t>
    <rPh sb="1" eb="2">
      <t>サイ</t>
    </rPh>
    <rPh sb="2" eb="3">
      <t>ジ</t>
    </rPh>
    <phoneticPr fontId="3"/>
  </si>
  <si>
    <t>4歳児
クラス</t>
    <rPh sb="1" eb="2">
      <t>サイ</t>
    </rPh>
    <rPh sb="2" eb="3">
      <t>ジ</t>
    </rPh>
    <phoneticPr fontId="3"/>
  </si>
  <si>
    <t>3歳児
クラス</t>
    <rPh sb="1" eb="2">
      <t>サイ</t>
    </rPh>
    <rPh sb="2" eb="3">
      <t>ジ</t>
    </rPh>
    <phoneticPr fontId="3"/>
  </si>
  <si>
    <t>2歳児
クラス</t>
    <rPh sb="1" eb="2">
      <t>サイ</t>
    </rPh>
    <rPh sb="2" eb="3">
      <t>ジ</t>
    </rPh>
    <phoneticPr fontId="3"/>
  </si>
  <si>
    <t>1歳児
クラス</t>
    <rPh sb="1" eb="2">
      <t>サイ</t>
    </rPh>
    <rPh sb="2" eb="3">
      <t>ジ</t>
    </rPh>
    <phoneticPr fontId="3"/>
  </si>
  <si>
    <t>0歳児
クラス</t>
    <rPh sb="1" eb="2">
      <t>サイ</t>
    </rPh>
    <rPh sb="2" eb="3">
      <t>ジ</t>
    </rPh>
    <phoneticPr fontId="3"/>
  </si>
  <si>
    <t>利用定員</t>
    <rPh sb="0" eb="2">
      <t>リヨウ</t>
    </rPh>
    <rPh sb="2" eb="4">
      <t>テイイン</t>
    </rPh>
    <phoneticPr fontId="3"/>
  </si>
  <si>
    <t>定員</t>
    <rPh sb="0" eb="2">
      <t>テイイン</t>
    </rPh>
    <phoneticPr fontId="3"/>
  </si>
  <si>
    <t>在園児数</t>
    <rPh sb="0" eb="2">
      <t>ザイエン</t>
    </rPh>
    <rPh sb="2" eb="3">
      <t>ジ</t>
    </rPh>
    <rPh sb="3" eb="4">
      <t>スウ</t>
    </rPh>
    <phoneticPr fontId="3"/>
  </si>
  <si>
    <t>園舎面積</t>
    <rPh sb="0" eb="2">
      <t>エンシャ</t>
    </rPh>
    <rPh sb="2" eb="4">
      <t>メンセキ</t>
    </rPh>
    <phoneticPr fontId="3"/>
  </si>
  <si>
    <t>実際の面積</t>
    <rPh sb="0" eb="2">
      <t>ジッサイ</t>
    </rPh>
    <rPh sb="3" eb="5">
      <t>メンセキ</t>
    </rPh>
    <phoneticPr fontId="3"/>
  </si>
  <si>
    <t>判定</t>
    <rPh sb="0" eb="2">
      <t>ハンテイ</t>
    </rPh>
    <phoneticPr fontId="3"/>
  </si>
  <si>
    <t>R6配置基準</t>
    <rPh sb="2" eb="4">
      <t>ハイチ</t>
    </rPh>
    <rPh sb="4" eb="6">
      <t>キジュン</t>
    </rPh>
    <phoneticPr fontId="3"/>
  </si>
  <si>
    <t>R5配置基準</t>
    <rPh sb="2" eb="4">
      <t>ハイチ</t>
    </rPh>
    <rPh sb="4" eb="6">
      <t>キジュン</t>
    </rPh>
    <phoneticPr fontId="3"/>
  </si>
  <si>
    <t>年齢</t>
    <rPh sb="0" eb="2">
      <t>ネンレイ</t>
    </rPh>
    <phoneticPr fontId="3"/>
  </si>
  <si>
    <t>学級数に応じた面積</t>
    <rPh sb="0" eb="2">
      <t>ガッキュウ</t>
    </rPh>
    <rPh sb="2" eb="3">
      <t>スウ</t>
    </rPh>
    <rPh sb="4" eb="5">
      <t>オウ</t>
    </rPh>
    <rPh sb="7" eb="9">
      <t>メンセキ</t>
    </rPh>
    <phoneticPr fontId="3"/>
  </si>
  <si>
    <t>学級数</t>
    <rPh sb="0" eb="2">
      <t>ガッキュウ</t>
    </rPh>
    <rPh sb="2" eb="3">
      <t>スウ</t>
    </rPh>
    <phoneticPr fontId="3"/>
  </si>
  <si>
    <t>満3歳未満の園児数に応じた面積</t>
    <rPh sb="0" eb="1">
      <t>マン</t>
    </rPh>
    <rPh sb="2" eb="3">
      <t>サイ</t>
    </rPh>
    <rPh sb="3" eb="5">
      <t>ミマン</t>
    </rPh>
    <rPh sb="6" eb="8">
      <t>エンジ</t>
    </rPh>
    <rPh sb="8" eb="9">
      <t>スウ</t>
    </rPh>
    <rPh sb="10" eb="11">
      <t>オウ</t>
    </rPh>
    <rPh sb="13" eb="15">
      <t>メンセキ</t>
    </rPh>
    <phoneticPr fontId="3"/>
  </si>
  <si>
    <t>満2歳未満の園児数に応じた面積</t>
    <rPh sb="0" eb="1">
      <t>マン</t>
    </rPh>
    <rPh sb="2" eb="3">
      <t>サイ</t>
    </rPh>
    <rPh sb="3" eb="5">
      <t>ミマン</t>
    </rPh>
    <rPh sb="6" eb="8">
      <t>エンジ</t>
    </rPh>
    <rPh sb="8" eb="9">
      <t>スウ</t>
    </rPh>
    <rPh sb="10" eb="11">
      <t>オウ</t>
    </rPh>
    <rPh sb="13" eb="15">
      <t>メンセキ</t>
    </rPh>
    <phoneticPr fontId="3"/>
  </si>
  <si>
    <t>満2歳未満の園児数×3.3㎡</t>
    <rPh sb="0" eb="1">
      <t>マン</t>
    </rPh>
    <rPh sb="2" eb="3">
      <t>サイ</t>
    </rPh>
    <rPh sb="3" eb="5">
      <t>ミマン</t>
    </rPh>
    <rPh sb="6" eb="8">
      <t>エンジ</t>
    </rPh>
    <rPh sb="8" eb="9">
      <t>スウ</t>
    </rPh>
    <phoneticPr fontId="3"/>
  </si>
  <si>
    <t>基準</t>
    <rPh sb="0" eb="2">
      <t>キジュン</t>
    </rPh>
    <phoneticPr fontId="3"/>
  </si>
  <si>
    <t>満2歳以上満3歳未満の園児数×1.98㎡</t>
    <rPh sb="0" eb="1">
      <t>マン</t>
    </rPh>
    <rPh sb="2" eb="3">
      <t>サイ</t>
    </rPh>
    <rPh sb="3" eb="5">
      <t>イジョウ</t>
    </rPh>
    <rPh sb="5" eb="6">
      <t>マン</t>
    </rPh>
    <rPh sb="7" eb="8">
      <t>サイ</t>
    </rPh>
    <rPh sb="8" eb="10">
      <t>ミマン</t>
    </rPh>
    <rPh sb="11" eb="13">
      <t>エンジ</t>
    </rPh>
    <rPh sb="13" eb="14">
      <t>スウ</t>
    </rPh>
    <phoneticPr fontId="3"/>
  </si>
  <si>
    <t>認可・認定定員</t>
    <rPh sb="0" eb="2">
      <t>ニンカ</t>
    </rPh>
    <rPh sb="3" eb="5">
      <t>ニンテイ</t>
    </rPh>
    <rPh sb="5" eb="7">
      <t>テイイン</t>
    </rPh>
    <phoneticPr fontId="3"/>
  </si>
  <si>
    <t>下記の合計</t>
    <rPh sb="0" eb="2">
      <t>カキ</t>
    </rPh>
    <rPh sb="3" eb="5">
      <t>ゴウケイ</t>
    </rPh>
    <phoneticPr fontId="3"/>
  </si>
  <si>
    <t>居室面積</t>
    <rPh sb="0" eb="2">
      <t>キョシツ</t>
    </rPh>
    <rPh sb="2" eb="4">
      <t>メンセキ</t>
    </rPh>
    <phoneticPr fontId="3"/>
  </si>
  <si>
    <t>-</t>
    <phoneticPr fontId="3"/>
  </si>
  <si>
    <t>満2歳以上の園児数に応じた面積</t>
    <rPh sb="0" eb="1">
      <t>マン</t>
    </rPh>
    <rPh sb="2" eb="5">
      <t>サイイジョウ</t>
    </rPh>
    <rPh sb="6" eb="8">
      <t>エンジ</t>
    </rPh>
    <rPh sb="8" eb="9">
      <t>スウ</t>
    </rPh>
    <rPh sb="10" eb="11">
      <t>オウ</t>
    </rPh>
    <rPh sb="13" eb="15">
      <t>メンセキ</t>
    </rPh>
    <phoneticPr fontId="3"/>
  </si>
  <si>
    <t>満2歳以上の園児数×1.98㎡</t>
    <rPh sb="0" eb="1">
      <t>マン</t>
    </rPh>
    <rPh sb="2" eb="3">
      <t>サイ</t>
    </rPh>
    <rPh sb="3" eb="5">
      <t>イジョウ</t>
    </rPh>
    <rPh sb="6" eb="8">
      <t>エンジ</t>
    </rPh>
    <rPh sb="8" eb="9">
      <t>スウ</t>
    </rPh>
    <phoneticPr fontId="3"/>
  </si>
  <si>
    <t>乳児室・ほふく室面積</t>
    <rPh sb="0" eb="2">
      <t>ニュウジ</t>
    </rPh>
    <rPh sb="2" eb="3">
      <t>シツ</t>
    </rPh>
    <rPh sb="7" eb="8">
      <t>シツ</t>
    </rPh>
    <rPh sb="8" eb="10">
      <t>メンセキ</t>
    </rPh>
    <phoneticPr fontId="3"/>
  </si>
  <si>
    <t>保育室・遊戯室
面積</t>
    <rPh sb="0" eb="2">
      <t>ホイク</t>
    </rPh>
    <rPh sb="2" eb="3">
      <t>シツ</t>
    </rPh>
    <rPh sb="4" eb="7">
      <t>ユウギシツ</t>
    </rPh>
    <rPh sb="8" eb="10">
      <t>メンセキ</t>
    </rPh>
    <phoneticPr fontId="3"/>
  </si>
  <si>
    <t>必要な面積</t>
    <rPh sb="0" eb="2">
      <t>ヒツヨウ</t>
    </rPh>
    <rPh sb="3" eb="5">
      <t>メンセキ</t>
    </rPh>
    <phoneticPr fontId="3"/>
  </si>
  <si>
    <t>必要な保育室数</t>
    <rPh sb="0" eb="2">
      <t>ヒツヨウ</t>
    </rPh>
    <rPh sb="3" eb="5">
      <t>ホイク</t>
    </rPh>
    <rPh sb="5" eb="6">
      <t>シツ</t>
    </rPh>
    <rPh sb="6" eb="7">
      <t>スウ</t>
    </rPh>
    <phoneticPr fontId="3"/>
  </si>
  <si>
    <t>実際の保育室数</t>
    <rPh sb="0" eb="2">
      <t>ジッサイ</t>
    </rPh>
    <rPh sb="3" eb="6">
      <t>ホイクシツ</t>
    </rPh>
    <rPh sb="6" eb="7">
      <t>スウ</t>
    </rPh>
    <phoneticPr fontId="3"/>
  </si>
  <si>
    <t>3歳以上児用の保育室数</t>
    <rPh sb="10" eb="11">
      <t>スウ</t>
    </rPh>
    <phoneticPr fontId="3"/>
  </si>
  <si>
    <t>園庭面積</t>
    <rPh sb="0" eb="2">
      <t>エンテイ</t>
    </rPh>
    <rPh sb="2" eb="4">
      <t>メンセキ</t>
    </rPh>
    <phoneticPr fontId="3"/>
  </si>
  <si>
    <t>満3歳以上の園児数×3.3㎡</t>
    <rPh sb="0" eb="1">
      <t>マン</t>
    </rPh>
    <rPh sb="2" eb="3">
      <t>サイ</t>
    </rPh>
    <rPh sb="3" eb="5">
      <t>イジョウ</t>
    </rPh>
    <rPh sb="6" eb="8">
      <t>エンジ</t>
    </rPh>
    <rPh sb="8" eb="9">
      <t>スウ</t>
    </rPh>
    <phoneticPr fontId="3"/>
  </si>
  <si>
    <t>満2歳以上満3歳未満の園児数×3.3㎡</t>
    <rPh sb="0" eb="1">
      <t>マン</t>
    </rPh>
    <rPh sb="2" eb="3">
      <t>サイ</t>
    </rPh>
    <rPh sb="5" eb="6">
      <t>マン</t>
    </rPh>
    <rPh sb="7" eb="10">
      <t>サイミマン</t>
    </rPh>
    <rPh sb="11" eb="13">
      <t>エンジ</t>
    </rPh>
    <rPh sb="13" eb="14">
      <t>スウ</t>
    </rPh>
    <phoneticPr fontId="3"/>
  </si>
  <si>
    <t>a学級数に応じた面積</t>
    <rPh sb="1" eb="3">
      <t>ガッキュウ</t>
    </rPh>
    <rPh sb="3" eb="4">
      <t>スウ</t>
    </rPh>
    <rPh sb="5" eb="6">
      <t>オウ</t>
    </rPh>
    <rPh sb="8" eb="10">
      <t>メンセキ</t>
    </rPh>
    <phoneticPr fontId="3"/>
  </si>
  <si>
    <t>a＋c</t>
    <phoneticPr fontId="3"/>
  </si>
  <si>
    <t>-</t>
    <phoneticPr fontId="3"/>
  </si>
  <si>
    <t>b満3歳以上の園児数に応じた面積</t>
    <rPh sb="1" eb="2">
      <t>マン</t>
    </rPh>
    <rPh sb="3" eb="4">
      <t>サイ</t>
    </rPh>
    <rPh sb="4" eb="6">
      <t>イジョウ</t>
    </rPh>
    <rPh sb="7" eb="9">
      <t>エンジ</t>
    </rPh>
    <rPh sb="9" eb="10">
      <t>スウ</t>
    </rPh>
    <rPh sb="11" eb="12">
      <t>オウ</t>
    </rPh>
    <rPh sb="14" eb="16">
      <t>メンセキ</t>
    </rPh>
    <phoneticPr fontId="3"/>
  </si>
  <si>
    <t>aとbのいずれか大きいほう＋c</t>
    <rPh sb="8" eb="9">
      <t>オオ</t>
    </rPh>
    <phoneticPr fontId="3"/>
  </si>
  <si>
    <t>aとbのいずれか大きい方</t>
    <rPh sb="8" eb="9">
      <t>オオ</t>
    </rPh>
    <rPh sb="11" eb="12">
      <t>ホウ</t>
    </rPh>
    <phoneticPr fontId="3"/>
  </si>
  <si>
    <t>特例適用の可否</t>
    <rPh sb="0" eb="2">
      <t>トクレイ</t>
    </rPh>
    <rPh sb="2" eb="4">
      <t>テキヨウ</t>
    </rPh>
    <rPh sb="5" eb="7">
      <t>カヒ</t>
    </rPh>
    <phoneticPr fontId="3"/>
  </si>
  <si>
    <t>実際の園庭面積</t>
    <rPh sb="0" eb="2">
      <t>ジッサイ</t>
    </rPh>
    <rPh sb="3" eb="5">
      <t>エンテイ</t>
    </rPh>
    <rPh sb="5" eb="7">
      <t>メンセキ</t>
    </rPh>
    <phoneticPr fontId="3"/>
  </si>
  <si>
    <t>aが必要</t>
    <rPh sb="2" eb="4">
      <t>ヒツヨウ</t>
    </rPh>
    <phoneticPr fontId="3"/>
  </si>
  <si>
    <t>必要な園庭面積</t>
    <rPh sb="0" eb="2">
      <t>ヒツヨウ</t>
    </rPh>
    <rPh sb="3" eb="5">
      <t>エンテイ</t>
    </rPh>
    <rPh sb="5" eb="7">
      <t>メンセキ</t>
    </rPh>
    <phoneticPr fontId="3"/>
  </si>
  <si>
    <t>b＋c</t>
    <phoneticPr fontId="3"/>
  </si>
  <si>
    <t>敷地内・隣接する園庭面積</t>
    <rPh sb="0" eb="2">
      <t>シキチ</t>
    </rPh>
    <rPh sb="2" eb="3">
      <t>ナイ</t>
    </rPh>
    <rPh sb="4" eb="6">
      <t>リンセツ</t>
    </rPh>
    <rPh sb="8" eb="10">
      <t>エンテイ</t>
    </rPh>
    <rPh sb="10" eb="12">
      <t>メンセキ</t>
    </rPh>
    <phoneticPr fontId="3"/>
  </si>
  <si>
    <t>必要な敷地内・隣接する園庭面積</t>
    <rPh sb="0" eb="2">
      <t>ヒツヨウ</t>
    </rPh>
    <rPh sb="3" eb="5">
      <t>シキチ</t>
    </rPh>
    <rPh sb="5" eb="6">
      <t>ナイ</t>
    </rPh>
    <rPh sb="7" eb="9">
      <t>リンセツ</t>
    </rPh>
    <rPh sb="11" eb="13">
      <t>エンテイ</t>
    </rPh>
    <rPh sb="13" eb="15">
      <t>メンセキ</t>
    </rPh>
    <phoneticPr fontId="3"/>
  </si>
  <si>
    <t>実際の敷地内・隣接する園庭面積</t>
    <rPh sb="0" eb="2">
      <t>ジッサイ</t>
    </rPh>
    <rPh sb="3" eb="5">
      <t>シキチ</t>
    </rPh>
    <rPh sb="5" eb="6">
      <t>ナイ</t>
    </rPh>
    <rPh sb="7" eb="9">
      <t>リンセツ</t>
    </rPh>
    <rPh sb="11" eb="13">
      <t>エンテイ</t>
    </rPh>
    <rPh sb="13" eb="15">
      <t>メンセキ</t>
    </rPh>
    <phoneticPr fontId="3"/>
  </si>
  <si>
    <t>※幼保条例17⑥一</t>
    <rPh sb="1" eb="3">
      <t>ヨウホ</t>
    </rPh>
    <rPh sb="3" eb="5">
      <t>ジョウレイ</t>
    </rPh>
    <rPh sb="8" eb="9">
      <t>イチ</t>
    </rPh>
    <phoneticPr fontId="3"/>
  </si>
  <si>
    <t>1学級180㎡、2学級以上320㎡＋100㎡×（学級数-2）</t>
    <rPh sb="1" eb="3">
      <t>ガッキュウ</t>
    </rPh>
    <rPh sb="9" eb="11">
      <t>ガッキュウ</t>
    </rPh>
    <rPh sb="11" eb="13">
      <t>イジョウ</t>
    </rPh>
    <rPh sb="24" eb="26">
      <t>ガッキュウ</t>
    </rPh>
    <rPh sb="26" eb="27">
      <t>スウ</t>
    </rPh>
    <phoneticPr fontId="3"/>
  </si>
  <si>
    <t>※幼保条例17⑦一</t>
    <rPh sb="1" eb="3">
      <t>ヨウホ</t>
    </rPh>
    <rPh sb="3" eb="5">
      <t>ジョウレイ</t>
    </rPh>
    <rPh sb="8" eb="9">
      <t>イチ</t>
    </rPh>
    <phoneticPr fontId="3"/>
  </si>
  <si>
    <t>※幼保条例17⑦一イ</t>
    <rPh sb="1" eb="3">
      <t>ヨウホ</t>
    </rPh>
    <rPh sb="3" eb="5">
      <t>ジョウレイ</t>
    </rPh>
    <rPh sb="8" eb="9">
      <t>イチ</t>
    </rPh>
    <phoneticPr fontId="3"/>
  </si>
  <si>
    <t>2学級以下330㎡＋30㎡×（学級数-1）、3学級以上400㎡＋80㎡×（学級数-3）</t>
    <rPh sb="1" eb="3">
      <t>ガッキュウ</t>
    </rPh>
    <rPh sb="3" eb="5">
      <t>イカ</t>
    </rPh>
    <rPh sb="23" eb="25">
      <t>ガッキュウ</t>
    </rPh>
    <rPh sb="25" eb="27">
      <t>イジョウ</t>
    </rPh>
    <rPh sb="37" eb="39">
      <t>ガッキュウ</t>
    </rPh>
    <rPh sb="39" eb="40">
      <t>スウ</t>
    </rPh>
    <phoneticPr fontId="3"/>
  </si>
  <si>
    <t>※幼保条例17⑦一ロ</t>
    <rPh sb="1" eb="3">
      <t>ヨウホ</t>
    </rPh>
    <rPh sb="3" eb="5">
      <t>ジョウレイ</t>
    </rPh>
    <rPh sb="8" eb="9">
      <t>イチ</t>
    </rPh>
    <phoneticPr fontId="3"/>
  </si>
  <si>
    <t>※幼保条例17⑦二</t>
    <rPh sb="1" eb="3">
      <t>ヨウホ</t>
    </rPh>
    <rPh sb="3" eb="5">
      <t>ジョウレイ</t>
    </rPh>
    <rPh sb="8" eb="9">
      <t>ニ</t>
    </rPh>
    <phoneticPr fontId="3"/>
  </si>
  <si>
    <t>※幼保条例17⑦</t>
    <rPh sb="1" eb="3">
      <t>ヨウホ</t>
    </rPh>
    <rPh sb="3" eb="5">
      <t>ジョウレイ</t>
    </rPh>
    <phoneticPr fontId="3"/>
  </si>
  <si>
    <t>自動転記</t>
    <rPh sb="0" eb="2">
      <t>ジドウ</t>
    </rPh>
    <rPh sb="2" eb="4">
      <t>テンキ</t>
    </rPh>
    <phoneticPr fontId="3"/>
  </si>
  <si>
    <t>・入力してください</t>
    <rPh sb="1" eb="3">
      <t>ニュウリョク</t>
    </rPh>
    <phoneticPr fontId="3"/>
  </si>
  <si>
    <t>満3歳以上の園児に係る保育室の数は学級数を下回ってはならない</t>
    <rPh sb="0" eb="1">
      <t>マン</t>
    </rPh>
    <rPh sb="2" eb="5">
      <t>サイイジョウ</t>
    </rPh>
    <rPh sb="6" eb="8">
      <t>エンジ</t>
    </rPh>
    <rPh sb="9" eb="10">
      <t>カカ</t>
    </rPh>
    <rPh sb="11" eb="14">
      <t>ホイクシツ</t>
    </rPh>
    <rPh sb="15" eb="16">
      <t>カズ</t>
    </rPh>
    <rPh sb="17" eb="19">
      <t>ガッキュウ</t>
    </rPh>
    <rPh sb="19" eb="20">
      <t>スウ</t>
    </rPh>
    <rPh sb="21" eb="23">
      <t>シタマワ</t>
    </rPh>
    <phoneticPr fontId="3"/>
  </si>
  <si>
    <t>※幼保条例18③</t>
    <rPh sb="1" eb="3">
      <t>ヨウホ</t>
    </rPh>
    <rPh sb="3" eb="5">
      <t>ジョウレイ</t>
    </rPh>
    <phoneticPr fontId="3"/>
  </si>
  <si>
    <t>乳児室3.3㎡×満2歳未満でほふくしない園児数、ほふく室3.3㎡×満2歳未満でほふくしない園児数</t>
    <rPh sb="0" eb="2">
      <t>ニュウジ</t>
    </rPh>
    <rPh sb="2" eb="3">
      <t>シツ</t>
    </rPh>
    <rPh sb="8" eb="9">
      <t>マン</t>
    </rPh>
    <rPh sb="10" eb="11">
      <t>サイ</t>
    </rPh>
    <rPh sb="11" eb="13">
      <t>ミマン</t>
    </rPh>
    <rPh sb="20" eb="22">
      <t>エンジ</t>
    </rPh>
    <rPh sb="22" eb="23">
      <t>スウ</t>
    </rPh>
    <rPh sb="27" eb="28">
      <t>シツ</t>
    </rPh>
    <rPh sb="33" eb="34">
      <t>マン</t>
    </rPh>
    <rPh sb="35" eb="36">
      <t>サイ</t>
    </rPh>
    <rPh sb="36" eb="38">
      <t>ミマン</t>
    </rPh>
    <rPh sb="45" eb="47">
      <t>エンジ</t>
    </rPh>
    <rPh sb="47" eb="48">
      <t>スウ</t>
    </rPh>
    <phoneticPr fontId="3"/>
  </si>
  <si>
    <t>※幼保条例18⑥一二</t>
    <rPh sb="1" eb="3">
      <t>ヨウホ</t>
    </rPh>
    <rPh sb="3" eb="5">
      <t>ジョウレイ</t>
    </rPh>
    <rPh sb="8" eb="9">
      <t>イチ</t>
    </rPh>
    <rPh sb="9" eb="10">
      <t>ニ</t>
    </rPh>
    <phoneticPr fontId="3"/>
  </si>
  <si>
    <t>1.98㎡×満2歳以上の園児数</t>
    <phoneticPr fontId="3"/>
  </si>
  <si>
    <t>※幼保条例18⑥三</t>
    <rPh sb="1" eb="3">
      <t>ヨウホ</t>
    </rPh>
    <rPh sb="3" eb="5">
      <t>ジョウレイ</t>
    </rPh>
    <rPh sb="8" eb="9">
      <t>サン</t>
    </rPh>
    <phoneticPr fontId="3"/>
  </si>
  <si>
    <t>①-2　園舎面積（保育所からの移行特例を適用する場合）</t>
    <rPh sb="4" eb="6">
      <t>エンシャ</t>
    </rPh>
    <rPh sb="6" eb="8">
      <t>メンセキ</t>
    </rPh>
    <rPh sb="9" eb="11">
      <t>ホイク</t>
    </rPh>
    <rPh sb="11" eb="12">
      <t>ショ</t>
    </rPh>
    <rPh sb="15" eb="17">
      <t>イコウ</t>
    </rPh>
    <rPh sb="17" eb="19">
      <t>トクレイ</t>
    </rPh>
    <rPh sb="20" eb="22">
      <t>テキヨウ</t>
    </rPh>
    <rPh sb="24" eb="26">
      <t>バアイ</t>
    </rPh>
    <phoneticPr fontId="3"/>
  </si>
  <si>
    <t>①-1　園舎面積（移行特例を適用しない場合）</t>
    <rPh sb="4" eb="6">
      <t>エンシャ</t>
    </rPh>
    <rPh sb="6" eb="8">
      <t>メンセキ</t>
    </rPh>
    <rPh sb="9" eb="11">
      <t>イコウ</t>
    </rPh>
    <rPh sb="11" eb="13">
      <t>トクレイ</t>
    </rPh>
    <rPh sb="14" eb="16">
      <t>テキヨウ</t>
    </rPh>
    <rPh sb="19" eb="21">
      <t>バアイ</t>
    </rPh>
    <phoneticPr fontId="3"/>
  </si>
  <si>
    <t>※幼保条例附則5②</t>
    <rPh sb="1" eb="3">
      <t>ヨウホ</t>
    </rPh>
    <rPh sb="3" eb="5">
      <t>ジョウレイ</t>
    </rPh>
    <rPh sb="5" eb="7">
      <t>フソク</t>
    </rPh>
    <phoneticPr fontId="3"/>
  </si>
  <si>
    <t>④-1　園庭面積（移行特例を適用しない場合）</t>
    <rPh sb="4" eb="6">
      <t>エンテイ</t>
    </rPh>
    <rPh sb="6" eb="8">
      <t>メンセキ</t>
    </rPh>
    <phoneticPr fontId="3"/>
  </si>
  <si>
    <t>※幼保条例17⑥二</t>
    <rPh sb="1" eb="3">
      <t>ヨウホ</t>
    </rPh>
    <rPh sb="3" eb="5">
      <t>ジョウレイ</t>
    </rPh>
    <rPh sb="8" eb="9">
      <t>ニ</t>
    </rPh>
    <phoneticPr fontId="3"/>
  </si>
  <si>
    <t>※幼保条例附則5③</t>
    <rPh sb="1" eb="3">
      <t>ヨウホ</t>
    </rPh>
    <rPh sb="3" eb="5">
      <t>ジョウレイ</t>
    </rPh>
    <rPh sb="5" eb="7">
      <t>フソク</t>
    </rPh>
    <phoneticPr fontId="3"/>
  </si>
  <si>
    <t>※幼保条例18⑥一二</t>
    <rPh sb="1" eb="3">
      <t>ヨウホ</t>
    </rPh>
    <rPh sb="3" eb="5">
      <t>ジョウレイ</t>
    </rPh>
    <rPh sb="8" eb="10">
      <t>１２</t>
    </rPh>
    <phoneticPr fontId="3"/>
  </si>
  <si>
    <t>追加の園庭面積
（移行特例）</t>
    <rPh sb="0" eb="2">
      <t>ツイカ</t>
    </rPh>
    <rPh sb="3" eb="5">
      <t>エンテイ</t>
    </rPh>
    <rPh sb="5" eb="7">
      <t>メンセキ</t>
    </rPh>
    <rPh sb="9" eb="11">
      <t>イコウ</t>
    </rPh>
    <rPh sb="11" eb="13">
      <t>トクレイ</t>
    </rPh>
    <phoneticPr fontId="3"/>
  </si>
  <si>
    <t>※幼保条例附則5⑤</t>
    <rPh sb="1" eb="3">
      <t>ヨウホ</t>
    </rPh>
    <rPh sb="3" eb="5">
      <t>ジョウレイ</t>
    </rPh>
    <rPh sb="5" eb="7">
      <t>フソク</t>
    </rPh>
    <phoneticPr fontId="3"/>
  </si>
  <si>
    <t>④-3　園庭面積（保育所からの移行特例を適用する場合）</t>
    <rPh sb="4" eb="6">
      <t>エンテイ</t>
    </rPh>
    <rPh sb="6" eb="8">
      <t>メンセキ</t>
    </rPh>
    <rPh sb="9" eb="11">
      <t>ホイク</t>
    </rPh>
    <rPh sb="11" eb="12">
      <t>ショ</t>
    </rPh>
    <rPh sb="15" eb="17">
      <t>イコウ</t>
    </rPh>
    <rPh sb="17" eb="19">
      <t>トクレイ</t>
    </rPh>
    <rPh sb="20" eb="22">
      <t>テキヨウ</t>
    </rPh>
    <rPh sb="24" eb="26">
      <t>バアイ</t>
    </rPh>
    <phoneticPr fontId="3"/>
  </si>
  <si>
    <t>④-2　園庭面積（幼稚園からの移行特例を適用する場合）</t>
    <rPh sb="4" eb="6">
      <t>エンテイ</t>
    </rPh>
    <rPh sb="6" eb="8">
      <t>メンセキ</t>
    </rPh>
    <rPh sb="9" eb="12">
      <t>ヨウチエン</t>
    </rPh>
    <rPh sb="15" eb="17">
      <t>イコウ</t>
    </rPh>
    <rPh sb="17" eb="19">
      <t>トクレイ</t>
    </rPh>
    <rPh sb="20" eb="22">
      <t>テキヨウ</t>
    </rPh>
    <rPh sb="24" eb="26">
      <t>バアイ</t>
    </rPh>
    <phoneticPr fontId="3"/>
  </si>
  <si>
    <t>※幼保条例17⑦一、附則5⑤</t>
    <rPh sb="1" eb="3">
      <t>ヨウホ</t>
    </rPh>
    <rPh sb="3" eb="5">
      <t>ジョウレイ</t>
    </rPh>
    <rPh sb="8" eb="9">
      <t>イチ</t>
    </rPh>
    <rPh sb="10" eb="12">
      <t>フソク</t>
    </rPh>
    <phoneticPr fontId="3"/>
  </si>
  <si>
    <t>※幼保条例17⑦、附則5⑤</t>
    <rPh sb="1" eb="3">
      <t>ヨウホ</t>
    </rPh>
    <rPh sb="3" eb="5">
      <t>ジョウレイ</t>
    </rPh>
    <rPh sb="9" eb="11">
      <t>フソク</t>
    </rPh>
    <phoneticPr fontId="3"/>
  </si>
  <si>
    <t>※幼保条例17⑦一イ、附則5⑤</t>
    <rPh sb="1" eb="3">
      <t>ヨウホ</t>
    </rPh>
    <rPh sb="3" eb="5">
      <t>ジョウレイ</t>
    </rPh>
    <rPh sb="8" eb="9">
      <t>イチ</t>
    </rPh>
    <rPh sb="11" eb="13">
      <t>フソク</t>
    </rPh>
    <phoneticPr fontId="3"/>
  </si>
  <si>
    <t>※幼保条例17⑦二、附則5⑤</t>
    <rPh sb="1" eb="3">
      <t>ヨウホ</t>
    </rPh>
    <rPh sb="3" eb="5">
      <t>ジョウレイ</t>
    </rPh>
    <rPh sb="8" eb="9">
      <t>ニ</t>
    </rPh>
    <rPh sb="10" eb="12">
      <t>フソク</t>
    </rPh>
    <phoneticPr fontId="3"/>
  </si>
  <si>
    <t>○認可・認定基準（教育・保育職員数）の適合状況　【自動転記】</t>
    <rPh sb="1" eb="3">
      <t>ニンカ</t>
    </rPh>
    <rPh sb="4" eb="6">
      <t>ニンテイ</t>
    </rPh>
    <rPh sb="6" eb="8">
      <t>キジュン</t>
    </rPh>
    <rPh sb="9" eb="11">
      <t>キョウイク</t>
    </rPh>
    <rPh sb="12" eb="14">
      <t>ホイク</t>
    </rPh>
    <rPh sb="14" eb="16">
      <t>ショクイン</t>
    </rPh>
    <rPh sb="16" eb="17">
      <t>スウ</t>
    </rPh>
    <rPh sb="19" eb="21">
      <t>テキゴウ</t>
    </rPh>
    <rPh sb="21" eb="23">
      <t>ジョウキョウ</t>
    </rPh>
    <rPh sb="25" eb="27">
      <t>ジドウ</t>
    </rPh>
    <rPh sb="27" eb="29">
      <t>テンキ</t>
    </rPh>
    <phoneticPr fontId="3"/>
  </si>
  <si>
    <t>○認可・認定基準（施設設備）の適合状況　【自動転記】</t>
    <rPh sb="1" eb="3">
      <t>ニンカ</t>
    </rPh>
    <rPh sb="4" eb="6">
      <t>ニンテイ</t>
    </rPh>
    <rPh sb="6" eb="8">
      <t>キジュン</t>
    </rPh>
    <rPh sb="9" eb="11">
      <t>シセツ</t>
    </rPh>
    <rPh sb="11" eb="13">
      <t>セツビ</t>
    </rPh>
    <rPh sb="15" eb="17">
      <t>テキゴウ</t>
    </rPh>
    <rPh sb="17" eb="19">
      <t>ジョウキョウ</t>
    </rPh>
    <rPh sb="21" eb="23">
      <t>ジドウ</t>
    </rPh>
    <rPh sb="23" eb="25">
      <t>テンキ</t>
    </rPh>
    <phoneticPr fontId="3"/>
  </si>
  <si>
    <t>①-1　職員数（経過措置を適用しない場合）</t>
    <rPh sb="4" eb="7">
      <t>ショクインスウ</t>
    </rPh>
    <rPh sb="8" eb="10">
      <t>ケイカ</t>
    </rPh>
    <rPh sb="10" eb="12">
      <t>ソチ</t>
    </rPh>
    <rPh sb="13" eb="15">
      <t>テキヨウ</t>
    </rPh>
    <rPh sb="18" eb="20">
      <t>バアイ</t>
    </rPh>
    <phoneticPr fontId="3"/>
  </si>
  <si>
    <t>①-2　職員数（経過措置を適用する場合）</t>
    <rPh sb="4" eb="7">
      <t>ショクインスウ</t>
    </rPh>
    <rPh sb="8" eb="10">
      <t>ケイカ</t>
    </rPh>
    <rPh sb="10" eb="12">
      <t>ソチ</t>
    </rPh>
    <rPh sb="13" eb="15">
      <t>テキヨウ</t>
    </rPh>
    <rPh sb="17" eb="19">
      <t>バアイ</t>
    </rPh>
    <phoneticPr fontId="3"/>
  </si>
  <si>
    <t>配置職員数</t>
    <rPh sb="0" eb="2">
      <t>ハイチ</t>
    </rPh>
    <rPh sb="2" eb="5">
      <t>ショクインスウ</t>
    </rPh>
    <phoneticPr fontId="3"/>
  </si>
  <si>
    <t>必要な職員数</t>
    <rPh sb="0" eb="2">
      <t>ヒツヨウ</t>
    </rPh>
    <rPh sb="3" eb="6">
      <t>ショクインスウ</t>
    </rPh>
    <phoneticPr fontId="3"/>
  </si>
  <si>
    <t>0歳児</t>
    <rPh sb="1" eb="3">
      <t>サイジ</t>
    </rPh>
    <phoneticPr fontId="3"/>
  </si>
  <si>
    <t>1・2歳児</t>
    <rPh sb="3" eb="5">
      <t>サイジ</t>
    </rPh>
    <phoneticPr fontId="3"/>
  </si>
  <si>
    <t>3歳児</t>
    <rPh sb="1" eb="3">
      <t>サイジ</t>
    </rPh>
    <phoneticPr fontId="3"/>
  </si>
  <si>
    <t>4・5歳児</t>
    <rPh sb="3" eb="5">
      <t>サイジ</t>
    </rPh>
    <phoneticPr fontId="3"/>
  </si>
  <si>
    <t>おおむね3人につき1人
小数点第2位切捨て</t>
    <rPh sb="5" eb="6">
      <t>ニン</t>
    </rPh>
    <rPh sb="10" eb="11">
      <t>ニン</t>
    </rPh>
    <rPh sb="12" eb="15">
      <t>ショウスウテン</t>
    </rPh>
    <rPh sb="15" eb="16">
      <t>ダイ</t>
    </rPh>
    <rPh sb="17" eb="18">
      <t>イ</t>
    </rPh>
    <rPh sb="18" eb="20">
      <t>キリス</t>
    </rPh>
    <phoneticPr fontId="3"/>
  </si>
  <si>
    <t>※幼保条例16③</t>
    <rPh sb="1" eb="3">
      <t>ヨウホ</t>
    </rPh>
    <rPh sb="3" eb="5">
      <t>ジョウレイ</t>
    </rPh>
    <phoneticPr fontId="3"/>
  </si>
  <si>
    <t>おおむね6人につき1人
小数点第2位切捨て</t>
    <rPh sb="5" eb="6">
      <t>ニン</t>
    </rPh>
    <rPh sb="10" eb="11">
      <t>ニン</t>
    </rPh>
    <rPh sb="12" eb="15">
      <t>ショウスウテン</t>
    </rPh>
    <rPh sb="15" eb="16">
      <t>ダイ</t>
    </rPh>
    <rPh sb="17" eb="18">
      <t>イ</t>
    </rPh>
    <rPh sb="18" eb="20">
      <t>キリス</t>
    </rPh>
    <phoneticPr fontId="3"/>
  </si>
  <si>
    <t>下記の合計
小数点第1位を四捨五入</t>
    <rPh sb="0" eb="2">
      <t>カキ</t>
    </rPh>
    <rPh sb="3" eb="5">
      <t>ゴウケイ</t>
    </rPh>
    <rPh sb="6" eb="9">
      <t>ショウスウテン</t>
    </rPh>
    <rPh sb="9" eb="10">
      <t>ダイ</t>
    </rPh>
    <rPh sb="11" eb="12">
      <t>イ</t>
    </rPh>
    <rPh sb="13" eb="17">
      <t>シシャゴニュウ</t>
    </rPh>
    <phoneticPr fontId="3"/>
  </si>
  <si>
    <t>教育・保育職員数</t>
    <rPh sb="0" eb="2">
      <t>キョウイク</t>
    </rPh>
    <rPh sb="3" eb="5">
      <t>ホイク</t>
    </rPh>
    <rPh sb="5" eb="7">
      <t>ショクイン</t>
    </rPh>
    <rPh sb="7" eb="8">
      <t>スウ</t>
    </rPh>
    <phoneticPr fontId="3"/>
  </si>
  <si>
    <t>・入力してください（常勤職員数＋非常勤職員の常勤換算数）</t>
    <rPh sb="1" eb="3">
      <t>ニュウリョク</t>
    </rPh>
    <rPh sb="10" eb="12">
      <t>ジョウキン</t>
    </rPh>
    <rPh sb="12" eb="14">
      <t>ショクイン</t>
    </rPh>
    <rPh sb="14" eb="15">
      <t>スウ</t>
    </rPh>
    <rPh sb="16" eb="19">
      <t>ヒジョウキン</t>
    </rPh>
    <rPh sb="19" eb="21">
      <t>ショクイン</t>
    </rPh>
    <rPh sb="22" eb="24">
      <t>ジョウキン</t>
    </rPh>
    <rPh sb="24" eb="26">
      <t>カンサン</t>
    </rPh>
    <rPh sb="26" eb="27">
      <t>スウ</t>
    </rPh>
    <phoneticPr fontId="3"/>
  </si>
  <si>
    <t>・入力してください（直近の市への届出と合致させてください）</t>
    <rPh sb="1" eb="3">
      <t>ニュウリョク</t>
    </rPh>
    <rPh sb="10" eb="12">
      <t>チョッキン</t>
    </rPh>
    <rPh sb="13" eb="14">
      <t>シ</t>
    </rPh>
    <rPh sb="16" eb="18">
      <t>トドケデ</t>
    </rPh>
    <rPh sb="19" eb="21">
      <t>ガッチ</t>
    </rPh>
    <phoneticPr fontId="3"/>
  </si>
  <si>
    <r>
      <rPr>
        <u/>
        <sz val="10"/>
        <color theme="1"/>
        <rFont val="ＭＳ Ｐ明朝"/>
        <family val="1"/>
        <charset val="128"/>
      </rPr>
      <t>おおむね20人につき1人</t>
    </r>
    <r>
      <rPr>
        <sz val="10"/>
        <color theme="1"/>
        <rFont val="ＭＳ Ｐ明朝"/>
        <family val="1"/>
        <charset val="128"/>
      </rPr>
      <t xml:space="preserve">
小数点第2位切捨て</t>
    </r>
    <rPh sb="6" eb="7">
      <t>ニン</t>
    </rPh>
    <rPh sb="11" eb="12">
      <t>ニン</t>
    </rPh>
    <rPh sb="13" eb="16">
      <t>ショウスウテン</t>
    </rPh>
    <rPh sb="16" eb="17">
      <t>ダイ</t>
    </rPh>
    <rPh sb="18" eb="19">
      <t>イ</t>
    </rPh>
    <rPh sb="19" eb="21">
      <t>キリス</t>
    </rPh>
    <phoneticPr fontId="3"/>
  </si>
  <si>
    <r>
      <rPr>
        <u/>
        <sz val="10"/>
        <color theme="1"/>
        <rFont val="ＭＳ Ｐ明朝"/>
        <family val="1"/>
        <charset val="128"/>
      </rPr>
      <t>おおむね30人につき1人</t>
    </r>
    <r>
      <rPr>
        <sz val="10"/>
        <color theme="1"/>
        <rFont val="ＭＳ Ｐ明朝"/>
        <family val="1"/>
        <charset val="128"/>
      </rPr>
      <t xml:space="preserve">
小数点第2位切捨て</t>
    </r>
    <rPh sb="6" eb="7">
      <t>ニン</t>
    </rPh>
    <rPh sb="11" eb="12">
      <t>ニン</t>
    </rPh>
    <rPh sb="13" eb="16">
      <t>ショウスウテン</t>
    </rPh>
    <rPh sb="16" eb="17">
      <t>ダイ</t>
    </rPh>
    <rPh sb="18" eb="19">
      <t>イ</t>
    </rPh>
    <rPh sb="19" eb="21">
      <t>キリス</t>
    </rPh>
    <phoneticPr fontId="3"/>
  </si>
  <si>
    <r>
      <rPr>
        <u/>
        <sz val="10"/>
        <color theme="1"/>
        <rFont val="ＭＳ Ｐ明朝"/>
        <family val="1"/>
        <charset val="128"/>
      </rPr>
      <t>おおむね15人につき1人</t>
    </r>
    <r>
      <rPr>
        <sz val="10"/>
        <color theme="1"/>
        <rFont val="ＭＳ Ｐ明朝"/>
        <family val="1"/>
        <charset val="128"/>
      </rPr>
      <t xml:space="preserve">
小数点第2位切捨て</t>
    </r>
    <rPh sb="6" eb="7">
      <t>ニン</t>
    </rPh>
    <rPh sb="11" eb="12">
      <t>ニン</t>
    </rPh>
    <rPh sb="13" eb="16">
      <t>ショウスウテン</t>
    </rPh>
    <rPh sb="16" eb="17">
      <t>ダイ</t>
    </rPh>
    <rPh sb="18" eb="19">
      <t>イ</t>
    </rPh>
    <rPh sb="19" eb="21">
      <t>キリス</t>
    </rPh>
    <phoneticPr fontId="3"/>
  </si>
  <si>
    <r>
      <rPr>
        <u/>
        <sz val="10"/>
        <color theme="1"/>
        <rFont val="ＭＳ Ｐ明朝"/>
        <family val="1"/>
        <charset val="128"/>
      </rPr>
      <t>おおむね25人につき1人</t>
    </r>
    <r>
      <rPr>
        <sz val="10"/>
        <color theme="1"/>
        <rFont val="ＭＳ Ｐ明朝"/>
        <family val="1"/>
        <charset val="128"/>
      </rPr>
      <t xml:space="preserve">
小数点第2位切捨て</t>
    </r>
    <rPh sb="6" eb="7">
      <t>ニン</t>
    </rPh>
    <rPh sb="11" eb="12">
      <t>ニン</t>
    </rPh>
    <rPh sb="13" eb="16">
      <t>ショウスウテン</t>
    </rPh>
    <rPh sb="16" eb="17">
      <t>ダイ</t>
    </rPh>
    <rPh sb="18" eb="19">
      <t>イ</t>
    </rPh>
    <rPh sb="19" eb="21">
      <t>キリス</t>
    </rPh>
    <phoneticPr fontId="3"/>
  </si>
  <si>
    <t>学級担任数</t>
    <rPh sb="0" eb="2">
      <t>ガッキュウ</t>
    </rPh>
    <rPh sb="2" eb="4">
      <t>タンニン</t>
    </rPh>
    <rPh sb="4" eb="5">
      <t>スウ</t>
    </rPh>
    <phoneticPr fontId="3"/>
  </si>
  <si>
    <t>・満3歳以上の園児について学級を編成すること
・1学級の園児数は35人以下であること</t>
    <rPh sb="1" eb="2">
      <t>マン</t>
    </rPh>
    <rPh sb="3" eb="6">
      <t>サイイジョウ</t>
    </rPh>
    <rPh sb="7" eb="9">
      <t>エンジ</t>
    </rPh>
    <rPh sb="13" eb="15">
      <t>ガッキュウ</t>
    </rPh>
    <rPh sb="16" eb="18">
      <t>ヘンセイ</t>
    </rPh>
    <rPh sb="25" eb="27">
      <t>ガッキュウ</t>
    </rPh>
    <rPh sb="28" eb="30">
      <t>エンジ</t>
    </rPh>
    <rPh sb="30" eb="31">
      <t>スウ</t>
    </rPh>
    <rPh sb="34" eb="37">
      <t>ニンイカ</t>
    </rPh>
    <phoneticPr fontId="3"/>
  </si>
  <si>
    <t>項目</t>
    <rPh sb="0" eb="2">
      <t>コウモク</t>
    </rPh>
    <phoneticPr fontId="3"/>
  </si>
  <si>
    <t>備考</t>
    <rPh sb="0" eb="2">
      <t>ビコウ</t>
    </rPh>
    <phoneticPr fontId="3"/>
  </si>
  <si>
    <t>施設の状況</t>
    <rPh sb="0" eb="2">
      <t>シセツ</t>
    </rPh>
    <rPh sb="3" eb="5">
      <t>ジョウキョウ</t>
    </rPh>
    <phoneticPr fontId="3"/>
  </si>
  <si>
    <t>園長が専任でない場合</t>
    <rPh sb="0" eb="2">
      <t>エンチョウ</t>
    </rPh>
    <rPh sb="3" eb="5">
      <t>センニン</t>
    </rPh>
    <rPh sb="8" eb="10">
      <t>バアイ</t>
    </rPh>
    <phoneticPr fontId="3"/>
  </si>
  <si>
    <t>専任の園長の有無</t>
    <rPh sb="0" eb="2">
      <t>センニン</t>
    </rPh>
    <rPh sb="3" eb="5">
      <t>エンチョウ</t>
    </rPh>
    <rPh sb="6" eb="8">
      <t>ウム</t>
    </rPh>
    <phoneticPr fontId="3"/>
  </si>
  <si>
    <t>園長が専任でない場合、1人追加</t>
    <rPh sb="0" eb="2">
      <t>エンチョウ</t>
    </rPh>
    <rPh sb="3" eb="5">
      <t>センニン</t>
    </rPh>
    <rPh sb="8" eb="10">
      <t>バアイ</t>
    </rPh>
    <rPh sb="12" eb="13">
      <t>ニン</t>
    </rPh>
    <rPh sb="13" eb="15">
      <t>ツイカ</t>
    </rPh>
    <phoneticPr fontId="3"/>
  </si>
  <si>
    <t>・学級数以上とすること</t>
    <rPh sb="1" eb="3">
      <t>ガッキュウ</t>
    </rPh>
    <rPh sb="3" eb="4">
      <t>スウ</t>
    </rPh>
    <rPh sb="4" eb="6">
      <t>イジョウ</t>
    </rPh>
    <phoneticPr fontId="3"/>
  </si>
  <si>
    <t>※幼保条例16④四</t>
    <rPh sb="1" eb="3">
      <t>ヨウホ</t>
    </rPh>
    <rPh sb="3" eb="5">
      <t>ジョウレイ</t>
    </rPh>
    <rPh sb="8" eb="9">
      <t>ヨン</t>
    </rPh>
    <phoneticPr fontId="3"/>
  </si>
  <si>
    <r>
      <t>※幼保条例16③、</t>
    </r>
    <r>
      <rPr>
        <sz val="10"/>
        <color rgb="FFFF0000"/>
        <rFont val="ＭＳ Ｐ明朝"/>
        <family val="1"/>
        <charset val="128"/>
      </rPr>
      <t>附則</t>
    </r>
    <rPh sb="1" eb="3">
      <t>ヨウホ</t>
    </rPh>
    <rPh sb="3" eb="5">
      <t>ジョウレイ</t>
    </rPh>
    <rPh sb="9" eb="11">
      <t>フソク</t>
    </rPh>
    <phoneticPr fontId="3"/>
  </si>
  <si>
    <r>
      <t>※幼保条例16③、</t>
    </r>
    <r>
      <rPr>
        <sz val="10"/>
        <color rgb="FFFF0000"/>
        <rFont val="ＭＳ Ｐ明朝"/>
        <family val="1"/>
        <charset val="128"/>
      </rPr>
      <t>附則</t>
    </r>
    <rPh sb="1" eb="3">
      <t>ヨウホ</t>
    </rPh>
    <rPh sb="3" eb="5">
      <t>ジョウレイ</t>
    </rPh>
    <phoneticPr fontId="3"/>
  </si>
  <si>
    <t>・園児が安全に移動できる場所、園児が安全に利用できる場所、園児が日常的に利用できる場所、教育及び保育の適切な利用が可能な場所であること
・満3歳以上の園児の教育及び保育に支障がないようにすること</t>
    <rPh sb="1" eb="3">
      <t>エンジ</t>
    </rPh>
    <rPh sb="4" eb="6">
      <t>アンゼン</t>
    </rPh>
    <rPh sb="7" eb="9">
      <t>イドウ</t>
    </rPh>
    <rPh sb="12" eb="14">
      <t>バショ</t>
    </rPh>
    <rPh sb="15" eb="17">
      <t>エンジ</t>
    </rPh>
    <rPh sb="18" eb="20">
      <t>アンゼン</t>
    </rPh>
    <rPh sb="21" eb="23">
      <t>リヨウ</t>
    </rPh>
    <rPh sb="26" eb="28">
      <t>バショ</t>
    </rPh>
    <rPh sb="29" eb="31">
      <t>エンジ</t>
    </rPh>
    <rPh sb="32" eb="35">
      <t>ニチジョウテキ</t>
    </rPh>
    <rPh sb="36" eb="38">
      <t>リヨウ</t>
    </rPh>
    <rPh sb="41" eb="43">
      <t>バショ</t>
    </rPh>
    <rPh sb="44" eb="46">
      <t>キョウイク</t>
    </rPh>
    <rPh sb="46" eb="47">
      <t>オヨ</t>
    </rPh>
    <rPh sb="48" eb="50">
      <t>ホイク</t>
    </rPh>
    <rPh sb="51" eb="53">
      <t>テキセツ</t>
    </rPh>
    <rPh sb="54" eb="56">
      <t>リヨウ</t>
    </rPh>
    <rPh sb="57" eb="59">
      <t>カノウ</t>
    </rPh>
    <rPh sb="60" eb="62">
      <t>バショ</t>
    </rPh>
    <rPh sb="69" eb="70">
      <t>マン</t>
    </rPh>
    <rPh sb="71" eb="74">
      <t>サイイジョウ</t>
    </rPh>
    <rPh sb="75" eb="77">
      <t>エンジ</t>
    </rPh>
    <rPh sb="78" eb="80">
      <t>キョウイク</t>
    </rPh>
    <rPh sb="80" eb="81">
      <t>オヨ</t>
    </rPh>
    <rPh sb="82" eb="84">
      <t>ホイク</t>
    </rPh>
    <rPh sb="85" eb="87">
      <t>シショウ</t>
    </rPh>
    <phoneticPr fontId="3"/>
  </si>
  <si>
    <t>・常勤専任とすること
・学級数以上の配置とすること</t>
    <rPh sb="1" eb="3">
      <t>ジョウキン</t>
    </rPh>
    <rPh sb="3" eb="5">
      <t>センニン</t>
    </rPh>
    <rPh sb="12" eb="14">
      <t>ガッキュウ</t>
    </rPh>
    <rPh sb="14" eb="15">
      <t>スウ</t>
    </rPh>
    <rPh sb="15" eb="17">
      <t>イジョウ</t>
    </rPh>
    <rPh sb="18" eb="20">
      <t>ハイチ</t>
    </rPh>
    <phoneticPr fontId="3"/>
  </si>
  <si>
    <t>※平成27年4月1日以降に建替えした園舎については、移行特例の適用はありません。</t>
    <rPh sb="1" eb="3">
      <t>ヘイセイ</t>
    </rPh>
    <rPh sb="5" eb="6">
      <t>ネン</t>
    </rPh>
    <rPh sb="7" eb="8">
      <t>ガツ</t>
    </rPh>
    <rPh sb="9" eb="10">
      <t>ニチ</t>
    </rPh>
    <rPh sb="10" eb="12">
      <t>イコウ</t>
    </rPh>
    <rPh sb="13" eb="15">
      <t>タテカ</t>
    </rPh>
    <rPh sb="18" eb="20">
      <t>エンシャ</t>
    </rPh>
    <rPh sb="26" eb="28">
      <t>イコウ</t>
    </rPh>
    <rPh sb="28" eb="30">
      <t>トクレイ</t>
    </rPh>
    <rPh sb="31" eb="33">
      <t>テキヨウ</t>
    </rPh>
    <phoneticPr fontId="3"/>
  </si>
  <si>
    <t>c満2歳の園児数に応じた面積</t>
    <rPh sb="1" eb="2">
      <t>マン</t>
    </rPh>
    <rPh sb="3" eb="4">
      <t>サイ</t>
    </rPh>
    <rPh sb="5" eb="7">
      <t>エンジ</t>
    </rPh>
    <rPh sb="7" eb="8">
      <t>スウ</t>
    </rPh>
    <rPh sb="9" eb="10">
      <t>オウ</t>
    </rPh>
    <rPh sb="12" eb="14">
      <t>メンセキ</t>
    </rPh>
    <phoneticPr fontId="3"/>
  </si>
  <si>
    <t>在園児数（利用定員の変更の場合は変更日時点の見込数）</t>
    <rPh sb="0" eb="2">
      <t>ザイエン</t>
    </rPh>
    <rPh sb="2" eb="3">
      <t>ジ</t>
    </rPh>
    <rPh sb="3" eb="4">
      <t>スウ</t>
    </rPh>
    <rPh sb="5" eb="7">
      <t>リヨウ</t>
    </rPh>
    <rPh sb="7" eb="9">
      <t>テイイン</t>
    </rPh>
    <rPh sb="10" eb="12">
      <t>ヘンコウ</t>
    </rPh>
    <rPh sb="13" eb="15">
      <t>バアイ</t>
    </rPh>
    <rPh sb="16" eb="19">
      <t>ヘンコウビ</t>
    </rPh>
    <rPh sb="19" eb="21">
      <t>ジテン</t>
    </rPh>
    <rPh sb="22" eb="24">
      <t>ミコ</t>
    </rPh>
    <rPh sb="24" eb="25">
      <t>スウ</t>
    </rPh>
    <phoneticPr fontId="3"/>
  </si>
  <si>
    <t>※児童福祉施設条例31②</t>
    <rPh sb="1" eb="3">
      <t>ジドウ</t>
    </rPh>
    <rPh sb="3" eb="5">
      <t>フクシ</t>
    </rPh>
    <rPh sb="5" eb="7">
      <t>シセツ</t>
    </rPh>
    <rPh sb="7" eb="9">
      <t>ジョウレイ</t>
    </rPh>
    <phoneticPr fontId="3"/>
  </si>
  <si>
    <t>※児童福祉施設条例35②</t>
    <rPh sb="1" eb="3">
      <t>ジドウ</t>
    </rPh>
    <rPh sb="3" eb="5">
      <t>フクシ</t>
    </rPh>
    <rPh sb="5" eb="7">
      <t>シセツ</t>
    </rPh>
    <rPh sb="7" eb="9">
      <t>ジョウレイ</t>
    </rPh>
    <phoneticPr fontId="3"/>
  </si>
  <si>
    <r>
      <t>※児童福祉施設条例35②、</t>
    </r>
    <r>
      <rPr>
        <sz val="10"/>
        <color rgb="FFFF0000"/>
        <rFont val="ＭＳ Ｐ明朝"/>
        <family val="1"/>
        <charset val="128"/>
      </rPr>
      <t>附則</t>
    </r>
    <rPh sb="1" eb="3">
      <t>ジドウ</t>
    </rPh>
    <rPh sb="3" eb="5">
      <t>フクシ</t>
    </rPh>
    <rPh sb="5" eb="7">
      <t>シセツ</t>
    </rPh>
    <rPh sb="7" eb="9">
      <t>ジョウレイ</t>
    </rPh>
    <rPh sb="13" eb="15">
      <t>フソク</t>
    </rPh>
    <phoneticPr fontId="3"/>
  </si>
  <si>
    <r>
      <t>※児童福祉施設条例35②、</t>
    </r>
    <r>
      <rPr>
        <sz val="10"/>
        <color rgb="FFFF0000"/>
        <rFont val="ＭＳ Ｐ明朝"/>
        <family val="1"/>
        <charset val="128"/>
      </rPr>
      <t>附則</t>
    </r>
    <rPh sb="1" eb="3">
      <t>ジドウ</t>
    </rPh>
    <rPh sb="3" eb="5">
      <t>フクシ</t>
    </rPh>
    <rPh sb="5" eb="7">
      <t>シセツ</t>
    </rPh>
    <rPh sb="7" eb="9">
      <t>ジョウレイ</t>
    </rPh>
    <phoneticPr fontId="3"/>
  </si>
  <si>
    <t>②　保育室・遊戯室面積</t>
    <rPh sb="2" eb="5">
      <t>ホイクシツ</t>
    </rPh>
    <rPh sb="6" eb="9">
      <t>ユウギシツ</t>
    </rPh>
    <rPh sb="9" eb="11">
      <t>メンセキ</t>
    </rPh>
    <phoneticPr fontId="3"/>
  </si>
  <si>
    <t>保育士数</t>
    <rPh sb="0" eb="3">
      <t>ホイクシ</t>
    </rPh>
    <rPh sb="3" eb="4">
      <t>スウ</t>
    </rPh>
    <phoneticPr fontId="3"/>
  </si>
  <si>
    <t>４　職員数・面積等</t>
    <rPh sb="2" eb="5">
      <t>ショクインスウ</t>
    </rPh>
    <rPh sb="6" eb="8">
      <t>メンセキ</t>
    </rPh>
    <rPh sb="8" eb="9">
      <t>トウ</t>
    </rPh>
    <phoneticPr fontId="3"/>
  </si>
  <si>
    <t>幼保連携型認定こども園</t>
    <rPh sb="0" eb="11">
      <t>ヨウホ</t>
    </rPh>
    <phoneticPr fontId="3"/>
  </si>
  <si>
    <t>幼稚園型認定こども園</t>
    <rPh sb="0" eb="3">
      <t>ヨウチエン</t>
    </rPh>
    <rPh sb="3" eb="4">
      <t>ガタ</t>
    </rPh>
    <rPh sb="4" eb="6">
      <t>ニン</t>
    </rPh>
    <phoneticPr fontId="3"/>
  </si>
  <si>
    <t>※認定こども園条例12②</t>
    <rPh sb="1" eb="3">
      <t>ニン</t>
    </rPh>
    <rPh sb="7" eb="9">
      <t>ジョウレイ</t>
    </rPh>
    <phoneticPr fontId="3"/>
  </si>
  <si>
    <t>※認定こども園条例12②</t>
    <phoneticPr fontId="3"/>
  </si>
  <si>
    <t>※認定こども園条例12②</t>
    <phoneticPr fontId="3"/>
  </si>
  <si>
    <r>
      <t>※認定こども園条例12②、</t>
    </r>
    <r>
      <rPr>
        <sz val="10"/>
        <color rgb="FFFF0000"/>
        <rFont val="ＭＳ Ｐ明朝"/>
        <family val="1"/>
        <charset val="128"/>
      </rPr>
      <t>附則</t>
    </r>
    <rPh sb="13" eb="15">
      <t>フソク</t>
    </rPh>
    <phoneticPr fontId="3"/>
  </si>
  <si>
    <r>
      <t>※認定こども園条例12②、</t>
    </r>
    <r>
      <rPr>
        <sz val="10"/>
        <color rgb="FFFF0000"/>
        <rFont val="ＭＳ Ｐ明朝"/>
        <family val="1"/>
        <charset val="128"/>
      </rPr>
      <t>附則</t>
    </r>
    <phoneticPr fontId="3"/>
  </si>
  <si>
    <t>※幼稚園設置基準5③</t>
    <rPh sb="1" eb="4">
      <t>ヨウチエン</t>
    </rPh>
    <rPh sb="4" eb="6">
      <t>セッチ</t>
    </rPh>
    <rPh sb="6" eb="8">
      <t>キジュン</t>
    </rPh>
    <phoneticPr fontId="3"/>
  </si>
  <si>
    <t>※認定こども園条例15②</t>
    <rPh sb="1" eb="3">
      <t>ニン</t>
    </rPh>
    <rPh sb="7" eb="9">
      <t>ジョウレイ</t>
    </rPh>
    <phoneticPr fontId="3"/>
  </si>
  <si>
    <t>※認定こども園条例15③</t>
    <rPh sb="1" eb="3">
      <t>ニン</t>
    </rPh>
    <rPh sb="7" eb="9">
      <t>ジョウレイ</t>
    </rPh>
    <phoneticPr fontId="3"/>
  </si>
  <si>
    <t>※認定こども園条例18④一二</t>
    <rPh sb="1" eb="3">
      <t>ニン</t>
    </rPh>
    <rPh sb="7" eb="9">
      <t>ジョウレイ</t>
    </rPh>
    <rPh sb="12" eb="13">
      <t>イチ</t>
    </rPh>
    <rPh sb="13" eb="14">
      <t>ニ</t>
    </rPh>
    <phoneticPr fontId="3"/>
  </si>
  <si>
    <t>※認定こども園条例18④三</t>
    <rPh sb="1" eb="3">
      <t>ニン</t>
    </rPh>
    <rPh sb="7" eb="9">
      <t>ジョウレイ</t>
    </rPh>
    <rPh sb="12" eb="13">
      <t>サン</t>
    </rPh>
    <phoneticPr fontId="3"/>
  </si>
  <si>
    <t>※認定こども園条例15③一</t>
    <rPh sb="1" eb="3">
      <t>ニン</t>
    </rPh>
    <rPh sb="7" eb="9">
      <t>ジョウレイ</t>
    </rPh>
    <rPh sb="12" eb="13">
      <t>イチ</t>
    </rPh>
    <phoneticPr fontId="3"/>
  </si>
  <si>
    <t>満2歳以上の園児数×3.3㎡</t>
    <rPh sb="0" eb="1">
      <t>マン</t>
    </rPh>
    <rPh sb="2" eb="3">
      <t>サイ</t>
    </rPh>
    <rPh sb="6" eb="8">
      <t>エンジ</t>
    </rPh>
    <rPh sb="8" eb="9">
      <t>スウ</t>
    </rPh>
    <phoneticPr fontId="3"/>
  </si>
  <si>
    <t>a以上かつb以上</t>
    <rPh sb="1" eb="3">
      <t>イジョウ</t>
    </rPh>
    <rPh sb="6" eb="8">
      <t>イジョウ</t>
    </rPh>
    <phoneticPr fontId="3"/>
  </si>
  <si>
    <t>a満2歳以上の園児数に応じた面積</t>
    <rPh sb="1" eb="2">
      <t>マン</t>
    </rPh>
    <rPh sb="3" eb="4">
      <t>サイ</t>
    </rPh>
    <rPh sb="4" eb="6">
      <t>イジョウ</t>
    </rPh>
    <rPh sb="7" eb="9">
      <t>エンジ</t>
    </rPh>
    <rPh sb="9" eb="10">
      <t>スウ</t>
    </rPh>
    <rPh sb="11" eb="12">
      <t>オウ</t>
    </rPh>
    <rPh sb="14" eb="16">
      <t>メンセキ</t>
    </rPh>
    <phoneticPr fontId="3"/>
  </si>
  <si>
    <t>b　c+d</t>
    <phoneticPr fontId="3"/>
  </si>
  <si>
    <t>満2歳以上満3歳未満の園児数×3.3㎡</t>
    <rPh sb="0" eb="1">
      <t>マン</t>
    </rPh>
    <rPh sb="2" eb="3">
      <t>サイ</t>
    </rPh>
    <rPh sb="3" eb="5">
      <t>イジョウ</t>
    </rPh>
    <rPh sb="5" eb="6">
      <t>マン</t>
    </rPh>
    <rPh sb="7" eb="8">
      <t>サイ</t>
    </rPh>
    <rPh sb="8" eb="10">
      <t>ミマン</t>
    </rPh>
    <rPh sb="11" eb="13">
      <t>エンジ</t>
    </rPh>
    <rPh sb="13" eb="14">
      <t>スウ</t>
    </rPh>
    <phoneticPr fontId="3"/>
  </si>
  <si>
    <t>d満2歳以上の園児数に応じた面積</t>
    <rPh sb="1" eb="2">
      <t>マン</t>
    </rPh>
    <rPh sb="3" eb="4">
      <t>サイ</t>
    </rPh>
    <rPh sb="4" eb="6">
      <t>イジョウ</t>
    </rPh>
    <rPh sb="7" eb="9">
      <t>エンジ</t>
    </rPh>
    <rPh sb="9" eb="10">
      <t>スウ</t>
    </rPh>
    <rPh sb="11" eb="12">
      <t>オウ</t>
    </rPh>
    <rPh sb="14" eb="16">
      <t>メンセキ</t>
    </rPh>
    <phoneticPr fontId="3"/>
  </si>
  <si>
    <t>c学級数に応じた面積</t>
    <rPh sb="1" eb="3">
      <t>ガッキュウ</t>
    </rPh>
    <rPh sb="3" eb="4">
      <t>スウ</t>
    </rPh>
    <rPh sb="5" eb="6">
      <t>オウ</t>
    </rPh>
    <rPh sb="8" eb="10">
      <t>メンセキ</t>
    </rPh>
    <phoneticPr fontId="3"/>
  </si>
  <si>
    <t>※認定こども園条例15③二</t>
    <rPh sb="1" eb="3">
      <t>ニン</t>
    </rPh>
    <rPh sb="7" eb="9">
      <t>ジョウレイ</t>
    </rPh>
    <rPh sb="12" eb="13">
      <t>ニ</t>
    </rPh>
    <phoneticPr fontId="3"/>
  </si>
  <si>
    <t>①-1　園舎面積（既存施設特例を適用しない場合）</t>
    <rPh sb="4" eb="6">
      <t>エンシャ</t>
    </rPh>
    <rPh sb="6" eb="8">
      <t>メンセキ</t>
    </rPh>
    <rPh sb="16" eb="18">
      <t>テキヨウ</t>
    </rPh>
    <rPh sb="21" eb="23">
      <t>バアイ</t>
    </rPh>
    <phoneticPr fontId="3"/>
  </si>
  <si>
    <t>a以上</t>
    <rPh sb="1" eb="3">
      <t>イジョウ</t>
    </rPh>
    <phoneticPr fontId="3"/>
  </si>
  <si>
    <t>※認定こども園条例15③ただし書き</t>
    <rPh sb="1" eb="3">
      <t>ニン</t>
    </rPh>
    <rPh sb="7" eb="9">
      <t>ジョウレイ</t>
    </rPh>
    <rPh sb="15" eb="16">
      <t>ガ</t>
    </rPh>
    <phoneticPr fontId="3"/>
  </si>
  <si>
    <t>b以上</t>
    <rPh sb="1" eb="3">
      <t>イジョウ</t>
    </rPh>
    <phoneticPr fontId="3"/>
  </si>
  <si>
    <t>①-2　園舎面積（保育所型認定こども園・地方裁量型認定こども園の既存施設特例を適用する場合）</t>
    <rPh sb="4" eb="6">
      <t>エンシャ</t>
    </rPh>
    <rPh sb="6" eb="8">
      <t>メンセキ</t>
    </rPh>
    <phoneticPr fontId="3"/>
  </si>
  <si>
    <t>※認定こども園条例15②ただし書</t>
    <rPh sb="1" eb="3">
      <t>ニン</t>
    </rPh>
    <rPh sb="7" eb="9">
      <t>ジョウレイ</t>
    </rPh>
    <rPh sb="15" eb="16">
      <t>ガ</t>
    </rPh>
    <phoneticPr fontId="3"/>
  </si>
  <si>
    <t>※認定こども園条例15③ただし書</t>
    <rPh sb="1" eb="3">
      <t>ニン</t>
    </rPh>
    <rPh sb="7" eb="9">
      <t>ジョウレイ</t>
    </rPh>
    <rPh sb="15" eb="16">
      <t>ガ</t>
    </rPh>
    <phoneticPr fontId="3"/>
  </si>
  <si>
    <t>乳児室又はほふく室</t>
    <rPh sb="0" eb="2">
      <t>ニュウジ</t>
    </rPh>
    <rPh sb="2" eb="3">
      <t>シツ</t>
    </rPh>
    <rPh sb="3" eb="4">
      <t>マタ</t>
    </rPh>
    <rPh sb="8" eb="9">
      <t>シツ</t>
    </rPh>
    <phoneticPr fontId="3"/>
  </si>
  <si>
    <t>保育室又は遊戯室</t>
    <rPh sb="0" eb="2">
      <t>ホイク</t>
    </rPh>
    <rPh sb="2" eb="3">
      <t>シツ</t>
    </rPh>
    <rPh sb="3" eb="4">
      <t>マタ</t>
    </rPh>
    <rPh sb="5" eb="8">
      <t>ユウギシツ</t>
    </rPh>
    <phoneticPr fontId="3"/>
  </si>
  <si>
    <t>①　園舎面積</t>
    <rPh sb="2" eb="4">
      <t>エンシャ</t>
    </rPh>
    <rPh sb="4" eb="6">
      <t>メンセキ</t>
    </rPh>
    <phoneticPr fontId="3"/>
  </si>
  <si>
    <t>③　保育室・遊戯室面積（幼稚園型認定こども園・地方裁量型認定こども園で、①を満たしている場合は判定不要）</t>
    <rPh sb="2" eb="5">
      <t>ホイクシツ</t>
    </rPh>
    <rPh sb="6" eb="9">
      <t>ユウギシツ</t>
    </rPh>
    <rPh sb="9" eb="11">
      <t>メンセキ</t>
    </rPh>
    <rPh sb="38" eb="39">
      <t>ミ</t>
    </rPh>
    <rPh sb="47" eb="49">
      <t>ハンテイ</t>
    </rPh>
    <rPh sb="49" eb="51">
      <t>フヨウ</t>
    </rPh>
    <phoneticPr fontId="3"/>
  </si>
  <si>
    <t>③　保育室・遊戯室面積</t>
    <rPh sb="2" eb="5">
      <t>ホイクシツ</t>
    </rPh>
    <rPh sb="6" eb="9">
      <t>ユウギシツ</t>
    </rPh>
    <rPh sb="9" eb="11">
      <t>メンセキ</t>
    </rPh>
    <phoneticPr fontId="3"/>
  </si>
  <si>
    <t>※家庭的条例31②一</t>
    <rPh sb="1" eb="4">
      <t>カテイテキ</t>
    </rPh>
    <rPh sb="4" eb="6">
      <t>ジョウレイ</t>
    </rPh>
    <rPh sb="9" eb="10">
      <t>イチ</t>
    </rPh>
    <phoneticPr fontId="3"/>
  </si>
  <si>
    <t>※家庭的条例31②二</t>
    <rPh sb="1" eb="4">
      <t>カテイテキ</t>
    </rPh>
    <rPh sb="4" eb="6">
      <t>ジョウレイ</t>
    </rPh>
    <rPh sb="9" eb="10">
      <t>ニ</t>
    </rPh>
    <phoneticPr fontId="3"/>
  </si>
  <si>
    <t>※家庭的条例31②三</t>
    <rPh sb="1" eb="4">
      <t>カテイテキ</t>
    </rPh>
    <rPh sb="4" eb="6">
      <t>ジョウレイ</t>
    </rPh>
    <rPh sb="9" eb="10">
      <t>サン</t>
    </rPh>
    <phoneticPr fontId="3"/>
  </si>
  <si>
    <t>※家庭的条例31②四</t>
    <rPh sb="1" eb="4">
      <t>カテイテキ</t>
    </rPh>
    <rPh sb="4" eb="6">
      <t>ジョウレイ</t>
    </rPh>
    <rPh sb="9" eb="10">
      <t>ヨン</t>
    </rPh>
    <phoneticPr fontId="3"/>
  </si>
  <si>
    <r>
      <t>※家庭的条例31②三</t>
    </r>
    <r>
      <rPr>
        <sz val="10"/>
        <color rgb="FFFF0000"/>
        <rFont val="ＭＳ Ｐ明朝"/>
        <family val="1"/>
        <charset val="128"/>
      </rPr>
      <t>、附則</t>
    </r>
    <rPh sb="1" eb="4">
      <t>カテイテキ</t>
    </rPh>
    <rPh sb="4" eb="6">
      <t>ジョウレイ</t>
    </rPh>
    <rPh sb="9" eb="10">
      <t>サン</t>
    </rPh>
    <rPh sb="11" eb="13">
      <t>フソク</t>
    </rPh>
    <phoneticPr fontId="3"/>
  </si>
  <si>
    <r>
      <t>※家庭的条例31②四</t>
    </r>
    <r>
      <rPr>
        <sz val="10"/>
        <color rgb="FFFF0000"/>
        <rFont val="ＭＳ Ｐ明朝"/>
        <family val="1"/>
        <charset val="128"/>
      </rPr>
      <t>、附則</t>
    </r>
    <rPh sb="1" eb="4">
      <t>カテイテキ</t>
    </rPh>
    <rPh sb="4" eb="6">
      <t>ジョウレイ</t>
    </rPh>
    <rPh sb="9" eb="10">
      <t>ヨン</t>
    </rPh>
    <rPh sb="11" eb="13">
      <t>フソク</t>
    </rPh>
    <phoneticPr fontId="3"/>
  </si>
  <si>
    <t>※家庭的条例28②</t>
    <rPh sb="1" eb="4">
      <t>カテイテキ</t>
    </rPh>
    <rPh sb="4" eb="6">
      <t>ジョウレイ</t>
    </rPh>
    <phoneticPr fontId="3"/>
  </si>
  <si>
    <t>保育に必要な用具を備え、2歳未満児1人につき3.3㎡以上</t>
    <rPh sb="0" eb="2">
      <t>ホイク</t>
    </rPh>
    <rPh sb="3" eb="5">
      <t>ヒツヨウ</t>
    </rPh>
    <rPh sb="6" eb="8">
      <t>ヨウグ</t>
    </rPh>
    <rPh sb="9" eb="10">
      <t>ソナ</t>
    </rPh>
    <rPh sb="13" eb="16">
      <t>サイミマン</t>
    </rPh>
    <rPh sb="16" eb="17">
      <t>ジ</t>
    </rPh>
    <rPh sb="18" eb="19">
      <t>ニン</t>
    </rPh>
    <rPh sb="26" eb="28">
      <t>イジョウ</t>
    </rPh>
    <phoneticPr fontId="3"/>
  </si>
  <si>
    <t>保育に必要な用具を備え、2歳以上児1人につき1.98㎡以上</t>
    <rPh sb="0" eb="2">
      <t>ホイク</t>
    </rPh>
    <rPh sb="3" eb="5">
      <t>ヒツヨウ</t>
    </rPh>
    <rPh sb="6" eb="8">
      <t>ヨウグ</t>
    </rPh>
    <rPh sb="9" eb="10">
      <t>ソナ</t>
    </rPh>
    <rPh sb="13" eb="16">
      <t>サイイジョウ</t>
    </rPh>
    <rPh sb="16" eb="17">
      <t>ジ</t>
    </rPh>
    <rPh sb="18" eb="19">
      <t>ニン</t>
    </rPh>
    <rPh sb="27" eb="29">
      <t>イジョウ</t>
    </rPh>
    <phoneticPr fontId="3"/>
  </si>
  <si>
    <t>2歳以上児1人につき3.3㎡以上</t>
    <rPh sb="1" eb="4">
      <t>サイイジョウ</t>
    </rPh>
    <rPh sb="4" eb="5">
      <t>ジ</t>
    </rPh>
    <rPh sb="6" eb="7">
      <t>ニン</t>
    </rPh>
    <rPh sb="14" eb="16">
      <t>イジョウ</t>
    </rPh>
    <phoneticPr fontId="3"/>
  </si>
  <si>
    <t>１　確認に係る利用定員（給付費等の単価に係る定員）</t>
    <rPh sb="2" eb="4">
      <t>カクニン</t>
    </rPh>
    <rPh sb="5" eb="6">
      <t>カカ</t>
    </rPh>
    <rPh sb="7" eb="9">
      <t>リヨウ</t>
    </rPh>
    <rPh sb="9" eb="11">
      <t>テイイン</t>
    </rPh>
    <rPh sb="12" eb="14">
      <t>キュウフ</t>
    </rPh>
    <rPh sb="14" eb="15">
      <t>ヒ</t>
    </rPh>
    <rPh sb="15" eb="16">
      <t>トウ</t>
    </rPh>
    <rPh sb="17" eb="19">
      <t>タンカ</t>
    </rPh>
    <rPh sb="20" eb="21">
      <t>カカ</t>
    </rPh>
    <rPh sb="22" eb="24">
      <t>テイイン</t>
    </rPh>
    <phoneticPr fontId="3"/>
  </si>
  <si>
    <t>・利用定員を変更（増加申請又は減少届出）する場合は②も入力してください</t>
    <rPh sb="1" eb="3">
      <t>リヨウ</t>
    </rPh>
    <rPh sb="3" eb="5">
      <t>テイイン</t>
    </rPh>
    <rPh sb="6" eb="8">
      <t>ヘンコウ</t>
    </rPh>
    <rPh sb="9" eb="11">
      <t>ゾウカ</t>
    </rPh>
    <rPh sb="11" eb="13">
      <t>シンセイ</t>
    </rPh>
    <rPh sb="13" eb="14">
      <t>マタ</t>
    </rPh>
    <rPh sb="15" eb="17">
      <t>ゲンショウ</t>
    </rPh>
    <rPh sb="17" eb="19">
      <t>トドケデ</t>
    </rPh>
    <rPh sb="22" eb="24">
      <t>バアイ</t>
    </rPh>
    <rPh sb="27" eb="29">
      <t>ニュウリョク</t>
    </rPh>
    <phoneticPr fontId="3"/>
  </si>
  <si>
    <t>①現在の利用定員</t>
    <rPh sb="1" eb="3">
      <t>ゲンザイ</t>
    </rPh>
    <rPh sb="4" eb="6">
      <t>リヨウ</t>
    </rPh>
    <rPh sb="6" eb="8">
      <t>テイイン</t>
    </rPh>
    <phoneticPr fontId="3"/>
  </si>
  <si>
    <t>②変更後の利用定員</t>
    <rPh sb="1" eb="3">
      <t>ヘンコウ</t>
    </rPh>
    <rPh sb="3" eb="4">
      <t>ゴ</t>
    </rPh>
    <rPh sb="5" eb="7">
      <t>リヨウ</t>
    </rPh>
    <rPh sb="7" eb="9">
      <t>テイイン</t>
    </rPh>
    <phoneticPr fontId="3"/>
  </si>
  <si>
    <t>増減</t>
    <rPh sb="0" eb="2">
      <t>ゾウゲン</t>
    </rPh>
    <phoneticPr fontId="3"/>
  </si>
  <si>
    <t>・自動計算です</t>
    <rPh sb="1" eb="3">
      <t>ジドウ</t>
    </rPh>
    <rPh sb="3" eb="5">
      <t>ケイサン</t>
    </rPh>
    <phoneticPr fontId="3"/>
  </si>
  <si>
    <t>③現在の定員</t>
    <rPh sb="1" eb="3">
      <t>ゲンザイ</t>
    </rPh>
    <rPh sb="4" eb="6">
      <t>テイイン</t>
    </rPh>
    <phoneticPr fontId="3"/>
  </si>
  <si>
    <t>④変更後の定員</t>
    <rPh sb="1" eb="3">
      <t>ヘンコウ</t>
    </rPh>
    <rPh sb="3" eb="4">
      <t>ゴ</t>
    </rPh>
    <rPh sb="5" eb="7">
      <t>テイイン</t>
    </rPh>
    <phoneticPr fontId="3"/>
  </si>
  <si>
    <t>３　在園児数（人員基準・面積基準・定員確認用）</t>
    <rPh sb="2" eb="5">
      <t>ザイエンジ</t>
    </rPh>
    <rPh sb="5" eb="6">
      <t>スウ</t>
    </rPh>
    <rPh sb="7" eb="9">
      <t>ジンイン</t>
    </rPh>
    <rPh sb="9" eb="11">
      <t>キジュン</t>
    </rPh>
    <rPh sb="12" eb="14">
      <t>メンセキ</t>
    </rPh>
    <rPh sb="14" eb="16">
      <t>キジュン</t>
    </rPh>
    <rPh sb="17" eb="19">
      <t>テイイン</t>
    </rPh>
    <rPh sb="19" eb="21">
      <t>カクニン</t>
    </rPh>
    <rPh sb="21" eb="22">
      <t>ヨウ</t>
    </rPh>
    <phoneticPr fontId="3"/>
  </si>
  <si>
    <t>・上記１又は２の定員を変更する場合は⑤⑥⑦を、変更しない場合は⑤を入力してください</t>
    <rPh sb="1" eb="3">
      <t>ジョウキ</t>
    </rPh>
    <rPh sb="4" eb="5">
      <t>マタ</t>
    </rPh>
    <rPh sb="8" eb="10">
      <t>テイイン</t>
    </rPh>
    <rPh sb="11" eb="13">
      <t>ヘンコウ</t>
    </rPh>
    <rPh sb="15" eb="17">
      <t>バアイ</t>
    </rPh>
    <rPh sb="23" eb="25">
      <t>ヘンコウ</t>
    </rPh>
    <rPh sb="28" eb="30">
      <t>バアイ</t>
    </rPh>
    <rPh sb="33" eb="35">
      <t>ニュウリョク</t>
    </rPh>
    <phoneticPr fontId="3"/>
  </si>
  <si>
    <t>・満3歳児クラスの園児は3歳児クラスの欄に入力してください</t>
    <rPh sb="1" eb="2">
      <t>マン</t>
    </rPh>
    <rPh sb="3" eb="5">
      <t>サイジ</t>
    </rPh>
    <rPh sb="9" eb="11">
      <t>エンジ</t>
    </rPh>
    <rPh sb="13" eb="15">
      <t>サイジ</t>
    </rPh>
    <rPh sb="19" eb="20">
      <t>ラン</t>
    </rPh>
    <rPh sb="21" eb="23">
      <t>ニュウリョク</t>
    </rPh>
    <phoneticPr fontId="3"/>
  </si>
  <si>
    <t>⑤在園児数
（申請・届出日の属する月の初日の実績）</t>
    <rPh sb="1" eb="3">
      <t>ザイエン</t>
    </rPh>
    <rPh sb="3" eb="4">
      <t>ジ</t>
    </rPh>
    <rPh sb="4" eb="5">
      <t>スウ</t>
    </rPh>
    <rPh sb="7" eb="9">
      <t>シンセイ</t>
    </rPh>
    <rPh sb="22" eb="24">
      <t>ジッセキ</t>
    </rPh>
    <phoneticPr fontId="3"/>
  </si>
  <si>
    <t>⑥在園児数
（利用定員変更予定日の見込）</t>
    <rPh sb="1" eb="3">
      <t>ザイエン</t>
    </rPh>
    <rPh sb="3" eb="4">
      <t>ジ</t>
    </rPh>
    <rPh sb="4" eb="5">
      <t>スウ</t>
    </rPh>
    <rPh sb="7" eb="9">
      <t>リヨウ</t>
    </rPh>
    <rPh sb="9" eb="11">
      <t>テイイン</t>
    </rPh>
    <rPh sb="11" eb="13">
      <t>ヘンコウ</t>
    </rPh>
    <rPh sb="13" eb="15">
      <t>ヨテイ</t>
    </rPh>
    <rPh sb="15" eb="16">
      <t>ビ</t>
    </rPh>
    <rPh sb="17" eb="19">
      <t>ミコ</t>
    </rPh>
    <phoneticPr fontId="3"/>
  </si>
  <si>
    <t>・利用定員を変更する場合、変更予定日の在園児数の見込を入力してください</t>
    <rPh sb="1" eb="3">
      <t>リヨウ</t>
    </rPh>
    <rPh sb="3" eb="5">
      <t>テイイン</t>
    </rPh>
    <rPh sb="6" eb="8">
      <t>ヘンコウ</t>
    </rPh>
    <rPh sb="10" eb="12">
      <t>バアイ</t>
    </rPh>
    <rPh sb="13" eb="15">
      <t>ヘンコウ</t>
    </rPh>
    <rPh sb="15" eb="17">
      <t>ヨテイ</t>
    </rPh>
    <rPh sb="17" eb="18">
      <t>ビ</t>
    </rPh>
    <rPh sb="19" eb="22">
      <t>ザイエンジ</t>
    </rPh>
    <rPh sb="22" eb="23">
      <t>スウ</t>
    </rPh>
    <rPh sb="24" eb="26">
      <t>ミコ</t>
    </rPh>
    <rPh sb="27" eb="29">
      <t>ニュウリョク</t>
    </rPh>
    <phoneticPr fontId="3"/>
  </si>
  <si>
    <t>⑦増減理由</t>
    <rPh sb="1" eb="3">
      <t>ゾウゲン</t>
    </rPh>
    <rPh sb="3" eb="5">
      <t>リユウ</t>
    </rPh>
    <phoneticPr fontId="3"/>
  </si>
  <si>
    <t>・卒園・入園・進級以外で、⑤と⑥の人数に差がある場合、⑦に入力してください（「転園1人」等）</t>
    <rPh sb="1" eb="3">
      <t>ソツエン</t>
    </rPh>
    <rPh sb="4" eb="6">
      <t>ニュウエン</t>
    </rPh>
    <rPh sb="7" eb="9">
      <t>シンキュウ</t>
    </rPh>
    <rPh sb="9" eb="11">
      <t>イガイ</t>
    </rPh>
    <rPh sb="17" eb="19">
      <t>ニンズウ</t>
    </rPh>
    <rPh sb="20" eb="21">
      <t>サ</t>
    </rPh>
    <rPh sb="24" eb="26">
      <t>バアイ</t>
    </rPh>
    <rPh sb="29" eb="31">
      <t>ニュウリョク</t>
    </rPh>
    <rPh sb="39" eb="41">
      <t>テンエン</t>
    </rPh>
    <rPh sb="42" eb="43">
      <t>ニン</t>
    </rPh>
    <rPh sb="44" eb="45">
      <t>トウ</t>
    </rPh>
    <phoneticPr fontId="3"/>
  </si>
  <si>
    <t>・施設の認可・認定を受けた定員を変更する場合は③④を入力してください</t>
    <rPh sb="1" eb="3">
      <t>シセツ</t>
    </rPh>
    <rPh sb="4" eb="6">
      <t>ニンカ</t>
    </rPh>
    <rPh sb="7" eb="9">
      <t>ニンテイ</t>
    </rPh>
    <rPh sb="10" eb="11">
      <t>ウ</t>
    </rPh>
    <rPh sb="13" eb="15">
      <t>テイイン</t>
    </rPh>
    <rPh sb="16" eb="18">
      <t>ヘンコウ</t>
    </rPh>
    <rPh sb="20" eb="22">
      <t>バアイ</t>
    </rPh>
    <rPh sb="26" eb="28">
      <t>ニュウリョク</t>
    </rPh>
    <phoneticPr fontId="3"/>
  </si>
  <si>
    <t>・「定員内」になるよう設定してください。「定員超過」の場合は、在園児数を上回る利用定員になるように見直してください。</t>
    <rPh sb="2" eb="4">
      <t>テイイン</t>
    </rPh>
    <rPh sb="4" eb="5">
      <t>ナイ</t>
    </rPh>
    <rPh sb="11" eb="13">
      <t>セッテイ</t>
    </rPh>
    <rPh sb="21" eb="23">
      <t>テイイン</t>
    </rPh>
    <rPh sb="23" eb="25">
      <t>チョウカ</t>
    </rPh>
    <rPh sb="27" eb="29">
      <t>バアイ</t>
    </rPh>
    <rPh sb="31" eb="34">
      <t>ザイエンジ</t>
    </rPh>
    <rPh sb="34" eb="35">
      <t>スウ</t>
    </rPh>
    <rPh sb="36" eb="38">
      <t>ウワマワ</t>
    </rPh>
    <rPh sb="39" eb="41">
      <t>リヨウ</t>
    </rPh>
    <rPh sb="41" eb="43">
      <t>テイイン</t>
    </rPh>
    <rPh sb="49" eb="51">
      <t>ミナオ</t>
    </rPh>
    <phoneticPr fontId="3"/>
  </si>
  <si>
    <t>・現在の利用定員を①に入力してください（新規確認の場合は①に入力してください）</t>
    <rPh sb="1" eb="3">
      <t>ゲンザイ</t>
    </rPh>
    <rPh sb="4" eb="6">
      <t>リヨウ</t>
    </rPh>
    <rPh sb="6" eb="8">
      <t>テイイン</t>
    </rPh>
    <rPh sb="11" eb="13">
      <t>ニュウリョク</t>
    </rPh>
    <rPh sb="20" eb="22">
      <t>シンキ</t>
    </rPh>
    <rPh sb="22" eb="24">
      <t>カクニン</t>
    </rPh>
    <rPh sb="25" eb="27">
      <t>バアイ</t>
    </rPh>
    <rPh sb="30" eb="32">
      <t>ニュウリョク</t>
    </rPh>
    <phoneticPr fontId="3"/>
  </si>
  <si>
    <t>○認可・認定基準判定用の定員・在園児数　【自動転記】</t>
    <rPh sb="1" eb="3">
      <t>ニンカ</t>
    </rPh>
    <rPh sb="4" eb="6">
      <t>ニンテイ</t>
    </rPh>
    <rPh sb="6" eb="8">
      <t>キジュン</t>
    </rPh>
    <rPh sb="8" eb="11">
      <t>ハンテイヨウ</t>
    </rPh>
    <rPh sb="12" eb="14">
      <t>テイイン</t>
    </rPh>
    <rPh sb="15" eb="17">
      <t>ザイエン</t>
    </rPh>
    <rPh sb="17" eb="18">
      <t>ジ</t>
    </rPh>
    <rPh sb="18" eb="19">
      <t>スウ</t>
    </rPh>
    <rPh sb="21" eb="23">
      <t>ジドウ</t>
    </rPh>
    <rPh sb="23" eb="25">
      <t>テンキ</t>
    </rPh>
    <phoneticPr fontId="3"/>
  </si>
  <si>
    <t>①　乳児室・ほふく室面積</t>
    <rPh sb="2" eb="4">
      <t>ニュウジ</t>
    </rPh>
    <rPh sb="4" eb="5">
      <t>シツ</t>
    </rPh>
    <rPh sb="9" eb="10">
      <t>シツ</t>
    </rPh>
    <rPh sb="10" eb="12">
      <t>メンセキ</t>
    </rPh>
    <phoneticPr fontId="3"/>
  </si>
  <si>
    <t>②　乳児室・ほふく室面積</t>
    <rPh sb="2" eb="4">
      <t>ニュウジ</t>
    </rPh>
    <rPh sb="4" eb="5">
      <t>シツ</t>
    </rPh>
    <rPh sb="9" eb="10">
      <t>シツ</t>
    </rPh>
    <rPh sb="10" eb="12">
      <t>メンセキ</t>
    </rPh>
    <phoneticPr fontId="3"/>
  </si>
  <si>
    <t>　（新規認可・認定の場合は③に入力してください）</t>
    <phoneticPr fontId="3"/>
  </si>
  <si>
    <t>　（新規の場合は⑥に認可・認定・確認予定日の見込を入力してください）</t>
    <rPh sb="2" eb="4">
      <t>シンキ</t>
    </rPh>
    <rPh sb="5" eb="7">
      <t>バアイ</t>
    </rPh>
    <rPh sb="10" eb="12">
      <t>ニンカ</t>
    </rPh>
    <rPh sb="13" eb="15">
      <t>ニンテイ</t>
    </rPh>
    <rPh sb="16" eb="18">
      <t>カクニン</t>
    </rPh>
    <rPh sb="18" eb="20">
      <t>ヨテイ</t>
    </rPh>
    <rPh sb="20" eb="21">
      <t>ビ</t>
    </rPh>
    <rPh sb="22" eb="24">
      <t>ミコ</t>
    </rPh>
    <rPh sb="25" eb="27">
      <t>ニュウリョク</t>
    </rPh>
    <phoneticPr fontId="3"/>
  </si>
  <si>
    <t>・以下の欄は、自動転記されますので入力不要です。
・判定欄に「基準適合」と表示されていることを確認の上、提出してください。
・変更しない項目及び利用定員を設定していない認定区分については「未判定」の表示で差支えありません。</t>
    <rPh sb="1" eb="3">
      <t>イカ</t>
    </rPh>
    <rPh sb="4" eb="5">
      <t>ラン</t>
    </rPh>
    <rPh sb="7" eb="9">
      <t>ジドウ</t>
    </rPh>
    <rPh sb="9" eb="11">
      <t>テンキ</t>
    </rPh>
    <rPh sb="17" eb="19">
      <t>ニュウリョク</t>
    </rPh>
    <rPh sb="19" eb="21">
      <t>フヨウ</t>
    </rPh>
    <rPh sb="26" eb="28">
      <t>ハンテイ</t>
    </rPh>
    <rPh sb="28" eb="29">
      <t>ラン</t>
    </rPh>
    <rPh sb="31" eb="33">
      <t>キジュン</t>
    </rPh>
    <rPh sb="33" eb="35">
      <t>テキゴウ</t>
    </rPh>
    <rPh sb="37" eb="39">
      <t>ヒョウジ</t>
    </rPh>
    <rPh sb="63" eb="65">
      <t>ヘンコウ</t>
    </rPh>
    <rPh sb="68" eb="70">
      <t>コウモク</t>
    </rPh>
    <rPh sb="70" eb="71">
      <t>オヨ</t>
    </rPh>
    <rPh sb="72" eb="74">
      <t>リヨウ</t>
    </rPh>
    <rPh sb="74" eb="76">
      <t>テイイン</t>
    </rPh>
    <rPh sb="77" eb="79">
      <t>セッテイ</t>
    </rPh>
    <rPh sb="84" eb="86">
      <t>ニンテイ</t>
    </rPh>
    <rPh sb="86" eb="88">
      <t>クブン</t>
    </rPh>
    <rPh sb="94" eb="97">
      <t>ミハンテイ</t>
    </rPh>
    <rPh sb="99" eb="101">
      <t>ヒョウジ</t>
    </rPh>
    <rPh sb="102" eb="104">
      <t>サシツカ</t>
    </rPh>
    <phoneticPr fontId="3"/>
  </si>
  <si>
    <t>・1号、2号、3号それぞれの年齢別の利用定員を入力してください
　（年齢別の設定がない場合は、認定区分ごとの利用定員を年齢別に便宜上分けて入力してください）</t>
    <rPh sb="2" eb="3">
      <t>ゴウ</t>
    </rPh>
    <rPh sb="5" eb="6">
      <t>ゴウ</t>
    </rPh>
    <rPh sb="8" eb="9">
      <t>ゴウ</t>
    </rPh>
    <rPh sb="14" eb="16">
      <t>ネンレイ</t>
    </rPh>
    <rPh sb="16" eb="17">
      <t>ベツ</t>
    </rPh>
    <rPh sb="18" eb="20">
      <t>リヨウ</t>
    </rPh>
    <rPh sb="20" eb="22">
      <t>テイイン</t>
    </rPh>
    <rPh sb="23" eb="25">
      <t>ニュウリョク</t>
    </rPh>
    <rPh sb="34" eb="36">
      <t>ネンレイ</t>
    </rPh>
    <rPh sb="36" eb="37">
      <t>ベツ</t>
    </rPh>
    <rPh sb="38" eb="40">
      <t>セッテイ</t>
    </rPh>
    <rPh sb="43" eb="45">
      <t>バアイ</t>
    </rPh>
    <rPh sb="47" eb="49">
      <t>ニンテイ</t>
    </rPh>
    <rPh sb="49" eb="51">
      <t>クブン</t>
    </rPh>
    <rPh sb="54" eb="56">
      <t>リヨウ</t>
    </rPh>
    <rPh sb="56" eb="58">
      <t>テイイン</t>
    </rPh>
    <rPh sb="59" eb="61">
      <t>ネンレイ</t>
    </rPh>
    <rPh sb="61" eb="62">
      <t>ベツ</t>
    </rPh>
    <rPh sb="63" eb="65">
      <t>ベンギ</t>
    </rPh>
    <rPh sb="65" eb="66">
      <t>ジョウ</t>
    </rPh>
    <rPh sb="66" eb="67">
      <t>ワ</t>
    </rPh>
    <rPh sb="69" eb="71">
      <t>ニュウリョク</t>
    </rPh>
    <phoneticPr fontId="3"/>
  </si>
  <si>
    <t>１　【判定用】確認に係る利用定員（給付費単価に係る定員）</t>
    <rPh sb="3" eb="6">
      <t>ハンテイヨウ</t>
    </rPh>
    <rPh sb="7" eb="9">
      <t>カクニン</t>
    </rPh>
    <rPh sb="10" eb="11">
      <t>カカ</t>
    </rPh>
    <rPh sb="12" eb="14">
      <t>リヨウ</t>
    </rPh>
    <rPh sb="14" eb="16">
      <t>テイイン</t>
    </rPh>
    <rPh sb="17" eb="19">
      <t>キュウフ</t>
    </rPh>
    <rPh sb="19" eb="20">
      <t>ヒ</t>
    </rPh>
    <rPh sb="20" eb="22">
      <t>タンカ</t>
    </rPh>
    <rPh sb="23" eb="24">
      <t>カカ</t>
    </rPh>
    <rPh sb="25" eb="27">
      <t>テイイン</t>
    </rPh>
    <phoneticPr fontId="3"/>
  </si>
  <si>
    <t>２　【判定用】認可又は認定に係る定員</t>
    <rPh sb="7" eb="9">
      <t>ニンカ</t>
    </rPh>
    <rPh sb="9" eb="10">
      <t>マタ</t>
    </rPh>
    <rPh sb="11" eb="13">
      <t>ニンテイ</t>
    </rPh>
    <rPh sb="14" eb="15">
      <t>カカ</t>
    </rPh>
    <rPh sb="16" eb="18">
      <t>テイイン</t>
    </rPh>
    <phoneticPr fontId="3"/>
  </si>
  <si>
    <t>３　【判定用】在園児数</t>
    <rPh sb="7" eb="10">
      <t>ザイエンジ</t>
    </rPh>
    <rPh sb="10" eb="11">
      <t>スウ</t>
    </rPh>
    <phoneticPr fontId="3"/>
  </si>
  <si>
    <t>１　【判定用】確認に係る利用定員（給付費単価に係る定員）</t>
    <rPh sb="7" eb="9">
      <t>カクニン</t>
    </rPh>
    <rPh sb="10" eb="11">
      <t>カカ</t>
    </rPh>
    <rPh sb="12" eb="14">
      <t>リヨウ</t>
    </rPh>
    <rPh sb="14" eb="16">
      <t>テイイン</t>
    </rPh>
    <rPh sb="17" eb="19">
      <t>キュウフ</t>
    </rPh>
    <rPh sb="19" eb="20">
      <t>ヒ</t>
    </rPh>
    <rPh sb="20" eb="22">
      <t>タンカ</t>
    </rPh>
    <rPh sb="23" eb="24">
      <t>カカ</t>
    </rPh>
    <rPh sb="25" eb="27">
      <t>テイイン</t>
    </rPh>
    <phoneticPr fontId="3"/>
  </si>
  <si>
    <t>-</t>
    <phoneticPr fontId="3"/>
  </si>
  <si>
    <t>施設基準確認用</t>
    <rPh sb="0" eb="2">
      <t>シセツ</t>
    </rPh>
    <rPh sb="2" eb="4">
      <t>キジュン</t>
    </rPh>
    <rPh sb="4" eb="6">
      <t>カクニン</t>
    </rPh>
    <rPh sb="6" eb="7">
      <t>ヨウ</t>
    </rPh>
    <phoneticPr fontId="3"/>
  </si>
  <si>
    <t>施設基準確認用</t>
    <rPh sb="0" eb="2">
      <t>シセツ</t>
    </rPh>
    <rPh sb="2" eb="4">
      <t>キジュン</t>
    </rPh>
    <rPh sb="4" eb="7">
      <t>カクニンヨウ</t>
    </rPh>
    <phoneticPr fontId="3"/>
  </si>
  <si>
    <t>-</t>
    <phoneticPr fontId="3"/>
  </si>
  <si>
    <t>-</t>
    <phoneticPr fontId="3"/>
  </si>
  <si>
    <t>・便宜上0歳児の人数をほふくしない人数、1歳児の人数をほふくする人数として判定</t>
    <rPh sb="1" eb="3">
      <t>ベンギ</t>
    </rPh>
    <rPh sb="3" eb="4">
      <t>ジョウ</t>
    </rPh>
    <rPh sb="5" eb="6">
      <t>サイ</t>
    </rPh>
    <rPh sb="6" eb="7">
      <t>ジ</t>
    </rPh>
    <rPh sb="8" eb="10">
      <t>ニンズウ</t>
    </rPh>
    <rPh sb="17" eb="19">
      <t>ニンズウ</t>
    </rPh>
    <rPh sb="21" eb="23">
      <t>サイジ</t>
    </rPh>
    <rPh sb="24" eb="26">
      <t>ニンズウ</t>
    </rPh>
    <rPh sb="32" eb="34">
      <t>ニンズウ</t>
    </rPh>
    <rPh sb="37" eb="39">
      <t>ハンテイ</t>
    </rPh>
    <phoneticPr fontId="3"/>
  </si>
  <si>
    <t>職員基準確認用</t>
    <phoneticPr fontId="3"/>
  </si>
  <si>
    <t>職員基準確認用</t>
    <phoneticPr fontId="3"/>
  </si>
  <si>
    <t>職員基準確認用</t>
    <phoneticPr fontId="3"/>
  </si>
  <si>
    <t>・2号、3号それぞれの年齢別の利用定員を入力してください
　（年齢別の設定がない場合は、認定区分ごとの利用定員を年齢別に便宜上分けて入力してください）</t>
    <rPh sb="2" eb="3">
      <t>ゴウ</t>
    </rPh>
    <rPh sb="5" eb="6">
      <t>ゴウ</t>
    </rPh>
    <rPh sb="11" eb="13">
      <t>ネンレイ</t>
    </rPh>
    <rPh sb="13" eb="14">
      <t>ベツ</t>
    </rPh>
    <rPh sb="15" eb="17">
      <t>リヨウ</t>
    </rPh>
    <rPh sb="17" eb="19">
      <t>テイイン</t>
    </rPh>
    <rPh sb="20" eb="22">
      <t>ニュウリョク</t>
    </rPh>
    <rPh sb="31" eb="33">
      <t>ネンレイ</t>
    </rPh>
    <rPh sb="33" eb="34">
      <t>ベツ</t>
    </rPh>
    <rPh sb="35" eb="37">
      <t>セッテイ</t>
    </rPh>
    <rPh sb="40" eb="42">
      <t>バアイ</t>
    </rPh>
    <rPh sb="44" eb="46">
      <t>ニンテイ</t>
    </rPh>
    <rPh sb="46" eb="48">
      <t>クブン</t>
    </rPh>
    <rPh sb="51" eb="53">
      <t>リヨウ</t>
    </rPh>
    <rPh sb="53" eb="55">
      <t>テイイン</t>
    </rPh>
    <rPh sb="56" eb="58">
      <t>ネンレイ</t>
    </rPh>
    <rPh sb="58" eb="59">
      <t>ベツ</t>
    </rPh>
    <rPh sb="60" eb="62">
      <t>ベンギ</t>
    </rPh>
    <rPh sb="62" eb="63">
      <t>ジョウ</t>
    </rPh>
    <rPh sb="63" eb="64">
      <t>ワ</t>
    </rPh>
    <rPh sb="66" eb="68">
      <t>ニュウリョク</t>
    </rPh>
    <phoneticPr fontId="3"/>
  </si>
  <si>
    <t>・年齢別の利用定員を入力してください
　（年齢別の設定がない場合は、利用定員を年齢別に便宜上分けて入力してください）</t>
    <rPh sb="1" eb="3">
      <t>ネンレイ</t>
    </rPh>
    <rPh sb="3" eb="4">
      <t>ベツ</t>
    </rPh>
    <rPh sb="5" eb="7">
      <t>リヨウ</t>
    </rPh>
    <rPh sb="7" eb="9">
      <t>テイイン</t>
    </rPh>
    <rPh sb="10" eb="12">
      <t>ニュウリョク</t>
    </rPh>
    <rPh sb="21" eb="23">
      <t>ネンレイ</t>
    </rPh>
    <rPh sb="23" eb="24">
      <t>ベツ</t>
    </rPh>
    <rPh sb="25" eb="27">
      <t>セッテイ</t>
    </rPh>
    <rPh sb="30" eb="32">
      <t>バアイ</t>
    </rPh>
    <rPh sb="34" eb="36">
      <t>リヨウ</t>
    </rPh>
    <rPh sb="36" eb="38">
      <t>テイイン</t>
    </rPh>
    <rPh sb="39" eb="41">
      <t>ネンレイ</t>
    </rPh>
    <rPh sb="41" eb="42">
      <t>ベツ</t>
    </rPh>
    <rPh sb="43" eb="45">
      <t>ベンギ</t>
    </rPh>
    <rPh sb="45" eb="46">
      <t>ジョウ</t>
    </rPh>
    <rPh sb="46" eb="47">
      <t>ワ</t>
    </rPh>
    <rPh sb="49" eb="51">
      <t>ニュウリョク</t>
    </rPh>
    <phoneticPr fontId="3"/>
  </si>
  <si>
    <t>・申請・届出日の属する月の初日に在籍している園児数を入力してください</t>
    <rPh sb="1" eb="3">
      <t>シンセイ</t>
    </rPh>
    <rPh sb="4" eb="6">
      <t>トドケデ</t>
    </rPh>
    <rPh sb="6" eb="7">
      <t>ビ</t>
    </rPh>
    <rPh sb="8" eb="9">
      <t>ゾク</t>
    </rPh>
    <rPh sb="11" eb="12">
      <t>ツキ</t>
    </rPh>
    <rPh sb="13" eb="15">
      <t>ショニチ</t>
    </rPh>
    <rPh sb="16" eb="18">
      <t>ザイセキ</t>
    </rPh>
    <rPh sb="22" eb="24">
      <t>エンジ</t>
    </rPh>
    <rPh sb="24" eb="25">
      <t>スウ</t>
    </rPh>
    <rPh sb="26" eb="28">
      <t>ニュウリョク</t>
    </rPh>
    <phoneticPr fontId="3"/>
  </si>
  <si>
    <t>③-1　保育室・遊戯室面積（幼稚園からの移行特例を適用する場合は判定不要）</t>
    <rPh sb="4" eb="7">
      <t>ホイクシツ</t>
    </rPh>
    <rPh sb="8" eb="11">
      <t>ユウギシツ</t>
    </rPh>
    <rPh sb="11" eb="13">
      <t>メンセキ</t>
    </rPh>
    <rPh sb="14" eb="17">
      <t>ヨウチエン</t>
    </rPh>
    <rPh sb="20" eb="22">
      <t>イコウ</t>
    </rPh>
    <rPh sb="22" eb="24">
      <t>トクレイ</t>
    </rPh>
    <rPh sb="25" eb="27">
      <t>テキヨウ</t>
    </rPh>
    <rPh sb="29" eb="31">
      <t>バアイ</t>
    </rPh>
    <rPh sb="32" eb="34">
      <t>ハンテイ</t>
    </rPh>
    <rPh sb="34" eb="36">
      <t>フヨウ</t>
    </rPh>
    <phoneticPr fontId="3"/>
  </si>
  <si>
    <t>③-2　満3歳以上の園児に係る保育室数（移行特例の有無にかかわらず判定）</t>
    <rPh sb="4" eb="5">
      <t>マン</t>
    </rPh>
    <rPh sb="6" eb="9">
      <t>サイイジョウ</t>
    </rPh>
    <rPh sb="10" eb="12">
      <t>エンジ</t>
    </rPh>
    <rPh sb="13" eb="14">
      <t>カカ</t>
    </rPh>
    <rPh sb="15" eb="18">
      <t>ホイクシツ</t>
    </rPh>
    <rPh sb="18" eb="19">
      <t>スウ</t>
    </rPh>
    <rPh sb="20" eb="22">
      <t>イコウ</t>
    </rPh>
    <rPh sb="22" eb="24">
      <t>トクレイ</t>
    </rPh>
    <rPh sb="25" eb="27">
      <t>ウム</t>
    </rPh>
    <rPh sb="33" eb="35">
      <t>ハンテイ</t>
    </rPh>
    <phoneticPr fontId="3"/>
  </si>
  <si>
    <t>②　乳児室・ほふく室面積（移行特例の有無にかかわらず判定）</t>
    <rPh sb="2" eb="4">
      <t>ニュウジ</t>
    </rPh>
    <rPh sb="4" eb="5">
      <t>シツ</t>
    </rPh>
    <rPh sb="9" eb="10">
      <t>シツ</t>
    </rPh>
    <rPh sb="10" eb="12">
      <t>メンセキ</t>
    </rPh>
    <phoneticPr fontId="3"/>
  </si>
  <si>
    <t>ｂが必要</t>
    <rPh sb="2" eb="4">
      <t>ヒツヨウ</t>
    </rPh>
    <phoneticPr fontId="3"/>
  </si>
  <si>
    <t>番号</t>
    <rPh sb="0" eb="2">
      <t>バンゴウ</t>
    </rPh>
    <phoneticPr fontId="3"/>
  </si>
  <si>
    <t>設置階</t>
    <rPh sb="0" eb="2">
      <t>セッチ</t>
    </rPh>
    <rPh sb="2" eb="3">
      <t>カイ</t>
    </rPh>
    <phoneticPr fontId="3"/>
  </si>
  <si>
    <t>部屋名</t>
    <rPh sb="0" eb="3">
      <t>ヘヤメイ</t>
    </rPh>
    <phoneticPr fontId="3"/>
  </si>
  <si>
    <t>園児年齢</t>
    <rPh sb="0" eb="2">
      <t>エンジ</t>
    </rPh>
    <rPh sb="2" eb="4">
      <t>ネンレイ</t>
    </rPh>
    <phoneticPr fontId="3"/>
  </si>
  <si>
    <t>面積</t>
    <rPh sb="0" eb="2">
      <t>メンセキ</t>
    </rPh>
    <phoneticPr fontId="3"/>
  </si>
  <si>
    <t>平面図の番号</t>
    <rPh sb="0" eb="3">
      <t>ヘイメンズ</t>
    </rPh>
    <rPh sb="4" eb="6">
      <t>バンゴウ</t>
    </rPh>
    <phoneticPr fontId="3"/>
  </si>
  <si>
    <t>室</t>
    <rPh sb="0" eb="1">
      <t>シツ</t>
    </rPh>
    <phoneticPr fontId="3"/>
  </si>
  <si>
    <t>設置場所（敷地内、○○公園　等）</t>
    <rPh sb="0" eb="2">
      <t>セッチ</t>
    </rPh>
    <rPh sb="2" eb="4">
      <t>バショ</t>
    </rPh>
    <rPh sb="5" eb="7">
      <t>シキチ</t>
    </rPh>
    <rPh sb="7" eb="8">
      <t>ナイ</t>
    </rPh>
    <rPh sb="11" eb="13">
      <t>コウエン</t>
    </rPh>
    <rPh sb="14" eb="15">
      <t>トウ</t>
    </rPh>
    <phoneticPr fontId="3"/>
  </si>
  <si>
    <t>配置図の番号</t>
    <rPh sb="0" eb="3">
      <t>ハイチズ</t>
    </rPh>
    <rPh sb="4" eb="6">
      <t>バンゴウ</t>
    </rPh>
    <phoneticPr fontId="3"/>
  </si>
  <si>
    <t>箇所</t>
    <rPh sb="0" eb="2">
      <t>カショ</t>
    </rPh>
    <phoneticPr fontId="3"/>
  </si>
  <si>
    <t>-</t>
    <phoneticPr fontId="3"/>
  </si>
  <si>
    <t>-</t>
    <phoneticPr fontId="3"/>
  </si>
  <si>
    <r>
      <rPr>
        <u/>
        <sz val="10"/>
        <color theme="1"/>
        <rFont val="HGｺﾞｼｯｸM"/>
        <family val="3"/>
        <charset val="128"/>
      </rPr>
      <t>利用定員変更時</t>
    </r>
    <r>
      <rPr>
        <sz val="10"/>
        <color theme="1"/>
        <rFont val="HGｺﾞｼｯｸM"/>
        <family val="3"/>
        <charset val="128"/>
      </rPr>
      <t>の定員超過判定</t>
    </r>
    <rPh sb="0" eb="2">
      <t>リヨウ</t>
    </rPh>
    <rPh sb="2" eb="4">
      <t>テイイン</t>
    </rPh>
    <rPh sb="4" eb="6">
      <t>ヘンコウ</t>
    </rPh>
    <rPh sb="6" eb="7">
      <t>ジ</t>
    </rPh>
    <rPh sb="8" eb="10">
      <t>テイイン</t>
    </rPh>
    <rPh sb="10" eb="12">
      <t>チョウカ</t>
    </rPh>
    <rPh sb="12" eb="14">
      <t>ハンテイ</t>
    </rPh>
    <phoneticPr fontId="3"/>
  </si>
  <si>
    <t>保育室小計</t>
    <rPh sb="0" eb="3">
      <t>ホイクシツ</t>
    </rPh>
    <rPh sb="3" eb="5">
      <t>ショウケイ</t>
    </rPh>
    <phoneticPr fontId="3"/>
  </si>
  <si>
    <t>遊戯室</t>
    <rPh sb="0" eb="3">
      <t>ユウギシツ</t>
    </rPh>
    <phoneticPr fontId="3"/>
  </si>
  <si>
    <t>保育室・遊戯室合計</t>
    <rPh sb="0" eb="3">
      <t>ホイクシツ</t>
    </rPh>
    <rPh sb="4" eb="7">
      <t>ユウギシツ</t>
    </rPh>
    <rPh sb="7" eb="9">
      <t>ゴウケイ</t>
    </rPh>
    <phoneticPr fontId="3"/>
  </si>
  <si>
    <t>遊戯室小計</t>
    <rPh sb="0" eb="3">
      <t>ユウギシツ</t>
    </rPh>
    <rPh sb="3" eb="5">
      <t>ショウケイ</t>
    </rPh>
    <phoneticPr fontId="3"/>
  </si>
  <si>
    <t>・届出書の「乳児室・ほふく室面積」欄と合致</t>
    <rPh sb="1" eb="4">
      <t>トドケデショ</t>
    </rPh>
    <rPh sb="17" eb="18">
      <t>ラン</t>
    </rPh>
    <rPh sb="19" eb="21">
      <t>ガッチ</t>
    </rPh>
    <phoneticPr fontId="3"/>
  </si>
  <si>
    <t>・届出書の「保育室・遊戯室面積」欄と合致</t>
    <rPh sb="1" eb="4">
      <t>トドケデショ</t>
    </rPh>
    <rPh sb="16" eb="17">
      <t>ラン</t>
    </rPh>
    <rPh sb="18" eb="20">
      <t>ガッチ</t>
    </rPh>
    <phoneticPr fontId="3"/>
  </si>
  <si>
    <t>・保育室等の面積の計算用のシートです。</t>
    <rPh sb="1" eb="3">
      <t>ホイク</t>
    </rPh>
    <rPh sb="3" eb="4">
      <t>シツ</t>
    </rPh>
    <rPh sb="4" eb="5">
      <t>トウ</t>
    </rPh>
    <rPh sb="6" eb="8">
      <t>メンセキ</t>
    </rPh>
    <rPh sb="9" eb="11">
      <t>ケイサン</t>
    </rPh>
    <rPh sb="11" eb="12">
      <t>ヨウ</t>
    </rPh>
    <phoneticPr fontId="3"/>
  </si>
  <si>
    <t>保育室</t>
    <rPh sb="0" eb="3">
      <t>ホイクシツ</t>
    </rPh>
    <phoneticPr fontId="3"/>
  </si>
  <si>
    <t>・選択してください</t>
    <rPh sb="1" eb="3">
      <t>センタク</t>
    </rPh>
    <phoneticPr fontId="3"/>
  </si>
  <si>
    <t>保育所からの
移行特例の有無</t>
    <rPh sb="0" eb="2">
      <t>ホイク</t>
    </rPh>
    <rPh sb="2" eb="3">
      <t>ショ</t>
    </rPh>
    <rPh sb="7" eb="9">
      <t>イコウ</t>
    </rPh>
    <rPh sb="9" eb="11">
      <t>トクレイ</t>
    </rPh>
    <rPh sb="12" eb="14">
      <t>ウム</t>
    </rPh>
    <phoneticPr fontId="3"/>
  </si>
  <si>
    <t>幼稚園からの
移行特例の有無</t>
    <rPh sb="0" eb="3">
      <t>ヨウチエン</t>
    </rPh>
    <rPh sb="7" eb="9">
      <t>イコウ</t>
    </rPh>
    <rPh sb="9" eb="11">
      <t>トクレイ</t>
    </rPh>
    <rPh sb="12" eb="14">
      <t>ウム</t>
    </rPh>
    <phoneticPr fontId="3"/>
  </si>
  <si>
    <t>園舎面積の移行特例、園庭面積の移行特例</t>
    <rPh sb="0" eb="2">
      <t>エンシャ</t>
    </rPh>
    <rPh sb="2" eb="4">
      <t>メンセキ</t>
    </rPh>
    <rPh sb="5" eb="7">
      <t>イコウ</t>
    </rPh>
    <rPh sb="7" eb="9">
      <t>トクレイ</t>
    </rPh>
    <rPh sb="10" eb="12">
      <t>エンテイ</t>
    </rPh>
    <rPh sb="12" eb="14">
      <t>メンセキ</t>
    </rPh>
    <rPh sb="15" eb="17">
      <t>イコウ</t>
    </rPh>
    <rPh sb="17" eb="19">
      <t>トクレイ</t>
    </rPh>
    <phoneticPr fontId="3"/>
  </si>
  <si>
    <t>保育室・遊戯室面積の移行特例、園庭面積の移行特例、2階に保育室等を設置する場合の移行特例</t>
    <rPh sb="0" eb="3">
      <t>ホイクシツ</t>
    </rPh>
    <rPh sb="4" eb="7">
      <t>ユウギシツ</t>
    </rPh>
    <rPh sb="7" eb="9">
      <t>メンセキ</t>
    </rPh>
    <rPh sb="10" eb="12">
      <t>イコウ</t>
    </rPh>
    <rPh sb="12" eb="14">
      <t>トクレイ</t>
    </rPh>
    <rPh sb="15" eb="17">
      <t>エンテイ</t>
    </rPh>
    <rPh sb="17" eb="19">
      <t>メンセキ</t>
    </rPh>
    <rPh sb="20" eb="22">
      <t>イコウ</t>
    </rPh>
    <rPh sb="22" eb="24">
      <t>トクレイ</t>
    </rPh>
    <rPh sb="26" eb="27">
      <t>カイ</t>
    </rPh>
    <rPh sb="28" eb="30">
      <t>ホイク</t>
    </rPh>
    <rPh sb="30" eb="31">
      <t>シツ</t>
    </rPh>
    <rPh sb="31" eb="32">
      <t>トウ</t>
    </rPh>
    <rPh sb="33" eb="35">
      <t>セッチ</t>
    </rPh>
    <rPh sb="37" eb="39">
      <t>バアイ</t>
    </rPh>
    <rPh sb="40" eb="42">
      <t>イコウ</t>
    </rPh>
    <rPh sb="42" eb="44">
      <t>トクレイ</t>
    </rPh>
    <phoneticPr fontId="3"/>
  </si>
  <si>
    <t>園庭・屋外遊戯場</t>
    <rPh sb="0" eb="2">
      <t>エンテイ</t>
    </rPh>
    <phoneticPr fontId="3"/>
  </si>
  <si>
    <t>敷地内の屋外遊戯場面積</t>
    <rPh sb="0" eb="2">
      <t>シキチ</t>
    </rPh>
    <rPh sb="2" eb="3">
      <t>ナイ</t>
    </rPh>
    <rPh sb="9" eb="11">
      <t>メンセキ</t>
    </rPh>
    <phoneticPr fontId="3"/>
  </si>
  <si>
    <t>屋外遊戯場に代わる場所の面積</t>
    <rPh sb="6" eb="7">
      <t>カ</t>
    </rPh>
    <rPh sb="9" eb="11">
      <t>バショ</t>
    </rPh>
    <rPh sb="12" eb="14">
      <t>メンセキ</t>
    </rPh>
    <phoneticPr fontId="3"/>
  </si>
  <si>
    <t>付近にある公園等の屋外遊戯場に代わるべき場所</t>
    <rPh sb="0" eb="2">
      <t>フキン</t>
    </rPh>
    <rPh sb="5" eb="7">
      <t>コウエン</t>
    </rPh>
    <rPh sb="7" eb="8">
      <t>トウ</t>
    </rPh>
    <rPh sb="15" eb="16">
      <t>カ</t>
    </rPh>
    <rPh sb="20" eb="22">
      <t>バショ</t>
    </rPh>
    <phoneticPr fontId="3"/>
  </si>
  <si>
    <t>③　屋外遊戯場面積</t>
    <rPh sb="7" eb="9">
      <t>メンセキ</t>
    </rPh>
    <phoneticPr fontId="3"/>
  </si>
  <si>
    <t>屋外遊戯場面積</t>
    <rPh sb="5" eb="7">
      <t>メンセキ</t>
    </rPh>
    <phoneticPr fontId="3"/>
  </si>
  <si>
    <t>④-1　屋外遊戯場面積（既存施設特例を適用しない場合）</t>
    <rPh sb="9" eb="11">
      <t>メンセキ</t>
    </rPh>
    <phoneticPr fontId="3"/>
  </si>
  <si>
    <t>④-2　屋外遊戯場面積（幼稚園型認定こども園・地方裁量型認定こども園の既存施設特例を適用する場合）</t>
    <rPh sb="9" eb="11">
      <t>メンセキ</t>
    </rPh>
    <rPh sb="12" eb="15">
      <t>ヨウチエン</t>
    </rPh>
    <rPh sb="15" eb="16">
      <t>ガタ</t>
    </rPh>
    <rPh sb="16" eb="18">
      <t>ニンテイ</t>
    </rPh>
    <rPh sb="21" eb="22">
      <t>エン</t>
    </rPh>
    <rPh sb="23" eb="25">
      <t>チホウ</t>
    </rPh>
    <rPh sb="25" eb="28">
      <t>サイリョウガタ</t>
    </rPh>
    <rPh sb="28" eb="30">
      <t>ニンテイ</t>
    </rPh>
    <rPh sb="33" eb="34">
      <t>エン</t>
    </rPh>
    <rPh sb="35" eb="37">
      <t>キソン</t>
    </rPh>
    <rPh sb="42" eb="44">
      <t>テキヨウ</t>
    </rPh>
    <rPh sb="46" eb="48">
      <t>バアイ</t>
    </rPh>
    <phoneticPr fontId="3"/>
  </si>
  <si>
    <t>④-2　屋外遊戯場面積（保育所型認定こども園・地方裁量型認定こども園の既存施設特例を適用する場合）</t>
    <rPh sb="9" eb="11">
      <t>メンセキ</t>
    </rPh>
    <rPh sb="12" eb="14">
      <t>ホイク</t>
    </rPh>
    <rPh sb="14" eb="15">
      <t>ショ</t>
    </rPh>
    <rPh sb="15" eb="16">
      <t>ガタ</t>
    </rPh>
    <rPh sb="16" eb="18">
      <t>ニンテイ</t>
    </rPh>
    <rPh sb="21" eb="22">
      <t>エン</t>
    </rPh>
    <rPh sb="23" eb="25">
      <t>チホウ</t>
    </rPh>
    <rPh sb="25" eb="28">
      <t>サイリョウガタ</t>
    </rPh>
    <rPh sb="28" eb="30">
      <t>ニンテイ</t>
    </rPh>
    <rPh sb="33" eb="34">
      <t>エン</t>
    </rPh>
    <rPh sb="35" eb="37">
      <t>キソン</t>
    </rPh>
    <rPh sb="42" eb="44">
      <t>テキヨウ</t>
    </rPh>
    <rPh sb="46" eb="48">
      <t>バアイ</t>
    </rPh>
    <phoneticPr fontId="3"/>
  </si>
  <si>
    <t>・付近にある適当な場所で代える場合は、園児が安全に利用できる場所、利用時間を日常的に確保できる場所、園児に対する教育及び保育の適切な提供が可能な場所、条例に規定する面積を有する場所であること</t>
    <rPh sb="1" eb="3">
      <t>フキン</t>
    </rPh>
    <rPh sb="6" eb="8">
      <t>テキトウ</t>
    </rPh>
    <rPh sb="9" eb="11">
      <t>バショ</t>
    </rPh>
    <rPh sb="12" eb="13">
      <t>カ</t>
    </rPh>
    <rPh sb="15" eb="17">
      <t>バアイ</t>
    </rPh>
    <rPh sb="19" eb="21">
      <t>エンジ</t>
    </rPh>
    <rPh sb="22" eb="24">
      <t>アンゼン</t>
    </rPh>
    <rPh sb="25" eb="27">
      <t>リヨウ</t>
    </rPh>
    <rPh sb="30" eb="32">
      <t>バショ</t>
    </rPh>
    <rPh sb="75" eb="77">
      <t>ジョウレイ</t>
    </rPh>
    <rPh sb="78" eb="80">
      <t>キテイ</t>
    </rPh>
    <phoneticPr fontId="3"/>
  </si>
  <si>
    <t>③在園児数
（申請・届出日の属する月の初日の実績）</t>
    <rPh sb="1" eb="3">
      <t>ザイエン</t>
    </rPh>
    <rPh sb="3" eb="4">
      <t>ジ</t>
    </rPh>
    <rPh sb="4" eb="5">
      <t>スウ</t>
    </rPh>
    <rPh sb="7" eb="9">
      <t>シンセイ</t>
    </rPh>
    <rPh sb="22" eb="24">
      <t>ジッセキ</t>
    </rPh>
    <phoneticPr fontId="3"/>
  </si>
  <si>
    <t>④在園児数
（利用定員変更予定日の見込）</t>
    <rPh sb="1" eb="3">
      <t>ザイエン</t>
    </rPh>
    <rPh sb="3" eb="4">
      <t>ジ</t>
    </rPh>
    <rPh sb="4" eb="5">
      <t>スウ</t>
    </rPh>
    <rPh sb="7" eb="9">
      <t>リヨウ</t>
    </rPh>
    <rPh sb="9" eb="11">
      <t>テイイン</t>
    </rPh>
    <rPh sb="11" eb="13">
      <t>ヘンコウ</t>
    </rPh>
    <rPh sb="13" eb="15">
      <t>ヨテイ</t>
    </rPh>
    <rPh sb="15" eb="16">
      <t>ビ</t>
    </rPh>
    <rPh sb="17" eb="19">
      <t>ミコ</t>
    </rPh>
    <phoneticPr fontId="3"/>
  </si>
  <si>
    <t>⑤増減理由</t>
    <rPh sb="1" eb="3">
      <t>ゾウゲン</t>
    </rPh>
    <rPh sb="3" eb="5">
      <t>リユウ</t>
    </rPh>
    <phoneticPr fontId="3"/>
  </si>
  <si>
    <t>・上記１の定員を変更する場合は③④⑤を、変更しない場合は③を入力してください</t>
    <rPh sb="1" eb="3">
      <t>ジョウキ</t>
    </rPh>
    <rPh sb="5" eb="7">
      <t>テイイン</t>
    </rPh>
    <rPh sb="8" eb="10">
      <t>ヘンコウ</t>
    </rPh>
    <rPh sb="12" eb="14">
      <t>バアイ</t>
    </rPh>
    <rPh sb="20" eb="22">
      <t>ヘンコウ</t>
    </rPh>
    <rPh sb="25" eb="27">
      <t>バアイ</t>
    </rPh>
    <rPh sb="30" eb="32">
      <t>ニュウリョク</t>
    </rPh>
    <phoneticPr fontId="3"/>
  </si>
  <si>
    <t>　（新規の場合は④に認可・認定・確認予定日の見込を入力してください）</t>
    <rPh sb="2" eb="4">
      <t>シンキ</t>
    </rPh>
    <rPh sb="5" eb="7">
      <t>バアイ</t>
    </rPh>
    <rPh sb="10" eb="12">
      <t>ニンカ</t>
    </rPh>
    <rPh sb="13" eb="15">
      <t>ニンテイ</t>
    </rPh>
    <rPh sb="16" eb="18">
      <t>カクニン</t>
    </rPh>
    <rPh sb="18" eb="20">
      <t>ヨテイ</t>
    </rPh>
    <rPh sb="20" eb="21">
      <t>ビ</t>
    </rPh>
    <rPh sb="22" eb="24">
      <t>ミコ</t>
    </rPh>
    <rPh sb="25" eb="27">
      <t>ニュウリョク</t>
    </rPh>
    <phoneticPr fontId="3"/>
  </si>
  <si>
    <t>・1号の年齢別の利用定員を入力してください
　（年齢別の設定がない場合は、認定区分ごとの利用定員を年齢別に便宜上分けて入力してください）</t>
    <rPh sb="2" eb="3">
      <t>ゴウ</t>
    </rPh>
    <rPh sb="4" eb="6">
      <t>ネンレイ</t>
    </rPh>
    <rPh sb="6" eb="7">
      <t>ベツ</t>
    </rPh>
    <rPh sb="8" eb="10">
      <t>リヨウ</t>
    </rPh>
    <rPh sb="10" eb="12">
      <t>テイイン</t>
    </rPh>
    <rPh sb="13" eb="15">
      <t>ニュウリョク</t>
    </rPh>
    <rPh sb="24" eb="26">
      <t>ネンレイ</t>
    </rPh>
    <rPh sb="26" eb="27">
      <t>ベツ</t>
    </rPh>
    <rPh sb="28" eb="30">
      <t>セッテイ</t>
    </rPh>
    <rPh sb="33" eb="35">
      <t>バアイ</t>
    </rPh>
    <rPh sb="37" eb="39">
      <t>ニンテイ</t>
    </rPh>
    <rPh sb="39" eb="41">
      <t>クブン</t>
    </rPh>
    <rPh sb="44" eb="46">
      <t>リヨウ</t>
    </rPh>
    <rPh sb="46" eb="48">
      <t>テイイン</t>
    </rPh>
    <rPh sb="49" eb="51">
      <t>ネンレイ</t>
    </rPh>
    <rPh sb="51" eb="52">
      <t>ベツ</t>
    </rPh>
    <rPh sb="53" eb="55">
      <t>ベンギ</t>
    </rPh>
    <rPh sb="55" eb="56">
      <t>ジョウ</t>
    </rPh>
    <rPh sb="56" eb="57">
      <t>ワ</t>
    </rPh>
    <rPh sb="59" eb="61">
      <t>ニュウリョク</t>
    </rPh>
    <phoneticPr fontId="3"/>
  </si>
  <si>
    <t>２　在園児数</t>
    <rPh sb="2" eb="5">
      <t>ザイエンジ</t>
    </rPh>
    <rPh sb="5" eb="6">
      <t>スウ</t>
    </rPh>
    <phoneticPr fontId="3"/>
  </si>
  <si>
    <t>-</t>
    <phoneticPr fontId="3"/>
  </si>
  <si>
    <t>-</t>
    <phoneticPr fontId="3"/>
  </si>
  <si>
    <t>・卒園・入園・進級以外で、③と④の人数に差がある場合、⑤に入力してください（「転園1人」等）</t>
    <rPh sb="1" eb="3">
      <t>ソツエン</t>
    </rPh>
    <rPh sb="4" eb="6">
      <t>ニュウエン</t>
    </rPh>
    <rPh sb="7" eb="9">
      <t>シンキュウ</t>
    </rPh>
    <rPh sb="9" eb="11">
      <t>イガイ</t>
    </rPh>
    <rPh sb="17" eb="19">
      <t>ニンズウ</t>
    </rPh>
    <rPh sb="20" eb="21">
      <t>サ</t>
    </rPh>
    <rPh sb="24" eb="26">
      <t>バアイ</t>
    </rPh>
    <rPh sb="29" eb="31">
      <t>ニュウリョク</t>
    </rPh>
    <rPh sb="39" eb="41">
      <t>テンエン</t>
    </rPh>
    <rPh sb="42" eb="43">
      <t>ニン</t>
    </rPh>
    <rPh sb="44" eb="45">
      <t>トウ</t>
    </rPh>
    <phoneticPr fontId="3"/>
  </si>
  <si>
    <t>教諭等の数</t>
    <rPh sb="0" eb="2">
      <t>キョウユ</t>
    </rPh>
    <rPh sb="2" eb="3">
      <t>トウ</t>
    </rPh>
    <rPh sb="4" eb="5">
      <t>スウ</t>
    </rPh>
    <phoneticPr fontId="3"/>
  </si>
  <si>
    <t>運動場面積</t>
    <rPh sb="0" eb="3">
      <t>ウンドウジョウ</t>
    </rPh>
    <rPh sb="3" eb="5">
      <t>メンセキ</t>
    </rPh>
    <phoneticPr fontId="3"/>
  </si>
  <si>
    <t>幼稚園</t>
    <rPh sb="0" eb="3">
      <t>ヨウチエン</t>
    </rPh>
    <phoneticPr fontId="3"/>
  </si>
  <si>
    <t>※幼稚園設置基準別表１</t>
    <rPh sb="1" eb="4">
      <t>ヨウチエン</t>
    </rPh>
    <rPh sb="4" eb="6">
      <t>セッチ</t>
    </rPh>
    <rPh sb="6" eb="8">
      <t>キジュン</t>
    </rPh>
    <rPh sb="8" eb="10">
      <t>ベッピョウ</t>
    </rPh>
    <phoneticPr fontId="3"/>
  </si>
  <si>
    <t>○教諭等の数の適合状況　【自動転記】</t>
    <rPh sb="1" eb="3">
      <t>キョウユ</t>
    </rPh>
    <rPh sb="3" eb="4">
      <t>トウ</t>
    </rPh>
    <rPh sb="5" eb="6">
      <t>カズ</t>
    </rPh>
    <rPh sb="7" eb="9">
      <t>テキゴウ</t>
    </rPh>
    <rPh sb="9" eb="11">
      <t>ジョウキョウ</t>
    </rPh>
    <rPh sb="13" eb="15">
      <t>ジドウ</t>
    </rPh>
    <rPh sb="15" eb="17">
      <t>テンキ</t>
    </rPh>
    <phoneticPr fontId="3"/>
  </si>
  <si>
    <t>-</t>
    <phoneticPr fontId="3"/>
  </si>
  <si>
    <t>-</t>
    <phoneticPr fontId="3"/>
  </si>
  <si>
    <t>-</t>
    <phoneticPr fontId="3"/>
  </si>
  <si>
    <t>-</t>
    <phoneticPr fontId="3"/>
  </si>
  <si>
    <t>おおむね30人につき1人
小数点第2位切捨て</t>
    <rPh sb="6" eb="7">
      <t>ニン</t>
    </rPh>
    <rPh sb="11" eb="12">
      <t>ニン</t>
    </rPh>
    <rPh sb="13" eb="16">
      <t>ショウスウテン</t>
    </rPh>
    <rPh sb="16" eb="17">
      <t>ダイ</t>
    </rPh>
    <rPh sb="18" eb="19">
      <t>イ</t>
    </rPh>
    <rPh sb="19" eb="21">
      <t>キリス</t>
    </rPh>
    <phoneticPr fontId="3"/>
  </si>
  <si>
    <t>おおむね20人につき1人
小数点第2位切捨て</t>
    <rPh sb="6" eb="7">
      <t>ニン</t>
    </rPh>
    <rPh sb="11" eb="12">
      <t>ニン</t>
    </rPh>
    <rPh sb="13" eb="16">
      <t>ショウスウテン</t>
    </rPh>
    <rPh sb="16" eb="17">
      <t>ダイ</t>
    </rPh>
    <rPh sb="18" eb="19">
      <t>イ</t>
    </rPh>
    <rPh sb="19" eb="21">
      <t>キリス</t>
    </rPh>
    <phoneticPr fontId="3"/>
  </si>
  <si>
    <t>※給付費留意事項通知</t>
    <rPh sb="1" eb="3">
      <t>キュウフ</t>
    </rPh>
    <rPh sb="3" eb="4">
      <t>ヒ</t>
    </rPh>
    <rPh sb="4" eb="6">
      <t>リュウイ</t>
    </rPh>
    <rPh sb="6" eb="8">
      <t>ジコウ</t>
    </rPh>
    <rPh sb="8" eb="10">
      <t>ツウチ</t>
    </rPh>
    <phoneticPr fontId="3"/>
  </si>
  <si>
    <t>３　職員数・面積等</t>
    <rPh sb="2" eb="5">
      <t>ショクインスウ</t>
    </rPh>
    <rPh sb="6" eb="8">
      <t>メンセキ</t>
    </rPh>
    <rPh sb="8" eb="9">
      <t>トウ</t>
    </rPh>
    <phoneticPr fontId="3"/>
  </si>
  <si>
    <t>２　【判定用】在園児数</t>
    <rPh sb="7" eb="10">
      <t>ザイエンジ</t>
    </rPh>
    <rPh sb="10" eb="11">
      <t>スウ</t>
    </rPh>
    <phoneticPr fontId="3"/>
  </si>
  <si>
    <t>②　運動場面積</t>
    <rPh sb="2" eb="5">
      <t>ウンドウジョウ</t>
    </rPh>
    <rPh sb="5" eb="7">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</si>
</sst>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人&quot;"/>
    <numFmt numFmtId="177" formatCode="#,##0.00&quot;㎡&quot;"/>
    <numFmt numFmtId="178" formatCode="#&quot;室&quot;"/>
    <numFmt numFmtId="179" formatCode="#&quot;学級&quot;"/>
    <numFmt numFmtId="180" formatCode="0.0&quot;人&quot;"/>
    <numFmt numFmtId="181" formatCode="0&quot;人&quot;"/>
    <numFmt numFmtId="182" formatCode="\+#,##0&quot;人&quot;;\-#,##0&quot;人&quot;;0&quot;人&quot;"/>
    <numFmt numFmtId="183" formatCode="#.0&quot;人&quot;"/>
  </numFmts>
  <fonts count="22" x14ac:knownFonts="1">
    <font>
      <sz val="11"/>
      <color theme="1"/>
      <name val="ＭＳ Ｐゴシック"/>
      <family val="2"/>
      <scheme val="minor"/>
    </font>
    <font>
      <sz val="11"/>
      <color theme="1"/>
      <name val="ＭＳ Ｐゴシック"/>
      <family val="2"/>
      <scheme val="minor"/>
    </font>
    <font>
      <sz val="10"/>
      <color theme="1"/>
      <name val="HGｺﾞｼｯｸM"/>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7"/>
      <color theme="1"/>
      <name val="HGｺﾞｼｯｸM"/>
      <family val="3"/>
      <charset val="128"/>
    </font>
    <font>
      <sz val="10"/>
      <color theme="1"/>
      <name val="ＭＳ Ｐ明朝"/>
      <family val="1"/>
      <charset val="128"/>
    </font>
    <font>
      <sz val="8"/>
      <color theme="1"/>
      <name val="ＭＳ Ｐ明朝"/>
      <family val="1"/>
      <charset val="128"/>
    </font>
    <font>
      <sz val="10"/>
      <color theme="1"/>
      <name val="ＭＳ Ｐゴシック"/>
      <family val="3"/>
      <charset val="128"/>
    </font>
    <font>
      <u/>
      <sz val="10"/>
      <color theme="1"/>
      <name val="ＭＳ Ｐ明朝"/>
      <family val="1"/>
      <charset val="128"/>
    </font>
    <font>
      <sz val="10"/>
      <color rgb="FFFF0000"/>
      <name val="ＭＳ Ｐ明朝"/>
      <family val="1"/>
      <charset val="128"/>
    </font>
    <font>
      <sz val="12"/>
      <color theme="1"/>
      <name val="HGｺﾞｼｯｸM"/>
      <family val="3"/>
      <charset val="128"/>
    </font>
    <font>
      <sz val="10"/>
      <color theme="1"/>
      <name val="ＭＳ 明朝"/>
      <family val="1"/>
      <charset val="128"/>
    </font>
    <font>
      <sz val="6"/>
      <color theme="1"/>
      <name val="ＭＳ 明朝"/>
      <family val="1"/>
      <charset val="128"/>
    </font>
    <font>
      <u/>
      <sz val="12"/>
      <color theme="1"/>
      <name val="HGｺﾞｼｯｸM"/>
      <family val="3"/>
      <charset val="128"/>
    </font>
    <font>
      <u/>
      <sz val="10"/>
      <color theme="1"/>
      <name val="HGｺﾞｼｯｸM"/>
      <family val="3"/>
      <charset val="128"/>
    </font>
    <font>
      <sz val="9"/>
      <color theme="1"/>
      <name val="ＭＳ 明朝"/>
      <family val="1"/>
      <charset val="128"/>
    </font>
    <font>
      <sz val="12"/>
      <color rgb="FFFF0000"/>
      <name val="HGｺﾞｼｯｸM"/>
      <family val="3"/>
      <charset val="128"/>
    </font>
    <font>
      <sz val="14"/>
      <color theme="1"/>
      <name val="HGｺﾞｼｯｸM"/>
      <family val="3"/>
      <charset val="128"/>
    </font>
    <font>
      <sz val="8"/>
      <color theme="1"/>
      <name val="HGｺﾞｼｯｸM"/>
      <family val="3"/>
      <charset val="128"/>
    </font>
    <font>
      <sz val="10"/>
      <color rgb="FFFF0000"/>
      <name val="HGｺﾞｼｯｸM"/>
      <family val="3"/>
      <charset val="128"/>
    </font>
  </fonts>
  <fills count="6">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hair">
        <color indexed="64"/>
      </diagonal>
    </border>
  </borders>
  <cellStyleXfs count="2">
    <xf numFmtId="0" fontId="0" fillId="0" borderId="0"/>
    <xf numFmtId="38" fontId="1" fillId="0" borderId="0" applyFont="0" applyFill="0" applyBorder="0" applyAlignment="0" applyProtection="0">
      <alignment vertical="center"/>
    </xf>
  </cellStyleXfs>
  <cellXfs count="270">
    <xf numFmtId="0" fontId="0" fillId="0" borderId="0" xfId="0"/>
    <xf numFmtId="0" fontId="2" fillId="0" borderId="0" xfId="0" applyFont="1" applyAlignment="1">
      <alignment vertical="center"/>
    </xf>
    <xf numFmtId="176" fontId="2" fillId="0" borderId="1" xfId="0" applyNumberFormat="1" applyFont="1" applyBorder="1" applyAlignment="1">
      <alignment vertical="center"/>
    </xf>
    <xf numFmtId="176" fontId="2" fillId="4"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Fill="1" applyBorder="1" applyAlignment="1">
      <alignment vertical="center"/>
    </xf>
    <xf numFmtId="38" fontId="5" fillId="0" borderId="1" xfId="0" applyNumberFormat="1" applyFont="1" applyFill="1" applyBorder="1" applyAlignment="1">
      <alignment vertical="center"/>
    </xf>
    <xf numFmtId="38" fontId="5" fillId="0" borderId="1" xfId="1" applyNumberFormat="1" applyFont="1" applyFill="1" applyBorder="1" applyAlignment="1">
      <alignment vertical="center"/>
    </xf>
    <xf numFmtId="38" fontId="5" fillId="0" borderId="1" xfId="1" applyFont="1" applyFill="1" applyBorder="1" applyAlignment="1">
      <alignment vertical="center"/>
    </xf>
    <xf numFmtId="0" fontId="5" fillId="0" borderId="1" xfId="0" applyFont="1" applyFill="1" applyBorder="1" applyAlignment="1">
      <alignment horizontal="center" vertical="center" shrinkToFit="1"/>
    </xf>
    <xf numFmtId="0" fontId="4" fillId="0" borderId="0" xfId="0" applyFont="1" applyAlignment="1">
      <alignment vertical="center" shrinkToFit="1"/>
    </xf>
    <xf numFmtId="0" fontId="7" fillId="0" borderId="0" xfId="0" applyFont="1" applyAlignment="1">
      <alignment vertical="center"/>
    </xf>
    <xf numFmtId="0" fontId="7" fillId="2" borderId="1" xfId="0" applyFont="1" applyFill="1" applyBorder="1" applyAlignment="1">
      <alignment vertical="center"/>
    </xf>
    <xf numFmtId="0" fontId="8" fillId="2" borderId="8" xfId="0" applyFont="1" applyFill="1" applyBorder="1" applyAlignment="1">
      <alignment horizontal="left" vertical="center" wrapText="1" indent="1" shrinkToFit="1"/>
    </xf>
    <xf numFmtId="0" fontId="8" fillId="2" borderId="12" xfId="0" applyFont="1" applyFill="1" applyBorder="1" applyAlignment="1">
      <alignment horizontal="left" vertical="center" wrapText="1" indent="1" shrinkToFit="1"/>
    </xf>
    <xf numFmtId="0" fontId="8" fillId="2" borderId="16" xfId="0" applyFont="1" applyFill="1" applyBorder="1" applyAlignment="1">
      <alignment horizontal="left" vertical="center" wrapText="1" indent="1" shrinkToFit="1"/>
    </xf>
    <xf numFmtId="0" fontId="7" fillId="2" borderId="1" xfId="0" applyFont="1" applyFill="1" applyBorder="1" applyAlignment="1">
      <alignment horizontal="left" vertical="center"/>
    </xf>
    <xf numFmtId="0" fontId="7" fillId="2" borderId="1" xfId="0" applyFont="1" applyFill="1" applyBorder="1" applyAlignment="1">
      <alignment vertical="center" wrapText="1"/>
    </xf>
    <xf numFmtId="0" fontId="7" fillId="2" borderId="8" xfId="0" applyFont="1" applyFill="1" applyBorder="1" applyAlignment="1">
      <alignment vertical="center" wrapText="1"/>
    </xf>
    <xf numFmtId="0" fontId="8" fillId="2" borderId="20" xfId="0" applyFont="1" applyFill="1" applyBorder="1" applyAlignment="1">
      <alignment horizontal="left" vertical="center" wrapText="1" indent="1" shrinkToFit="1"/>
    </xf>
    <xf numFmtId="0" fontId="7" fillId="2" borderId="1" xfId="0" applyFont="1" applyFill="1" applyBorder="1" applyAlignment="1">
      <alignment horizontal="left" vertical="center" wrapText="1"/>
    </xf>
    <xf numFmtId="0" fontId="9" fillId="0" borderId="0" xfId="0" applyFont="1" applyAlignment="1">
      <alignment vertical="center"/>
    </xf>
    <xf numFmtId="0" fontId="9" fillId="2" borderId="1" xfId="0" applyFont="1" applyFill="1" applyBorder="1" applyAlignment="1">
      <alignment horizontal="center" vertical="center"/>
    </xf>
    <xf numFmtId="0" fontId="7" fillId="2" borderId="8" xfId="0" applyFont="1" applyFill="1" applyBorder="1" applyAlignment="1">
      <alignment horizontal="left" vertical="center" wrapText="1" indent="1" shrinkToFit="1"/>
    </xf>
    <xf numFmtId="0" fontId="7" fillId="2" borderId="12" xfId="0" applyFont="1" applyFill="1" applyBorder="1" applyAlignment="1">
      <alignment horizontal="left" vertical="center" wrapText="1" indent="1" shrinkToFit="1"/>
    </xf>
    <xf numFmtId="0" fontId="7" fillId="2" borderId="21" xfId="0" applyFont="1" applyFill="1" applyBorder="1" applyAlignment="1">
      <alignment horizontal="left" vertical="center" wrapText="1" indent="1" shrinkToFit="1"/>
    </xf>
    <xf numFmtId="0" fontId="7" fillId="2" borderId="16" xfId="0" applyFont="1" applyFill="1" applyBorder="1" applyAlignment="1">
      <alignment horizontal="left" vertical="center" wrapText="1" indent="1" shrinkToFit="1"/>
    </xf>
    <xf numFmtId="0" fontId="7" fillId="2" borderId="4" xfId="0" applyFont="1" applyFill="1" applyBorder="1" applyAlignment="1">
      <alignment horizontal="left" vertical="center" wrapText="1" indent="1" shrinkToFi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Fill="1" applyBorder="1" applyAlignment="1">
      <alignment vertical="center" wrapText="1"/>
    </xf>
    <xf numFmtId="0" fontId="2" fillId="0" borderId="0" xfId="0" applyFont="1" applyFill="1" applyAlignment="1">
      <alignment vertical="center"/>
    </xf>
    <xf numFmtId="0" fontId="2" fillId="0" borderId="0" xfId="0" applyFont="1" applyFill="1" applyBorder="1" applyAlignment="1">
      <alignment horizontal="center" vertical="center" wrapText="1"/>
    </xf>
    <xf numFmtId="177" fontId="2" fillId="0" borderId="0" xfId="1" applyNumberFormat="1" applyFont="1" applyFill="1" applyBorder="1" applyAlignment="1">
      <alignment horizontal="right" vertical="center" indent="1" shrinkToFit="1"/>
    </xf>
    <xf numFmtId="0" fontId="8" fillId="2" borderId="4" xfId="0" applyFont="1" applyFill="1" applyBorder="1" applyAlignment="1">
      <alignment horizontal="left" vertical="center" wrapText="1" indent="1" shrinkToFit="1"/>
    </xf>
    <xf numFmtId="0" fontId="7" fillId="2" borderId="20" xfId="0" applyFont="1" applyFill="1" applyBorder="1" applyAlignment="1">
      <alignment horizontal="left" vertical="center" wrapText="1" shrinkToFit="1"/>
    </xf>
    <xf numFmtId="0" fontId="2" fillId="2" borderId="1" xfId="0" applyFont="1" applyFill="1" applyBorder="1" applyAlignment="1">
      <alignment horizontal="center" vertical="center"/>
    </xf>
    <xf numFmtId="0" fontId="2" fillId="0" borderId="1" xfId="0" applyFont="1" applyBorder="1" applyAlignment="1">
      <alignment vertical="center"/>
    </xf>
    <xf numFmtId="176" fontId="2" fillId="3" borderId="1" xfId="0" applyNumberFormat="1" applyFont="1" applyFill="1" applyBorder="1" applyAlignment="1">
      <alignment vertical="center"/>
    </xf>
    <xf numFmtId="0" fontId="2" fillId="2" borderId="1" xfId="0" applyFont="1" applyFill="1" applyBorder="1" applyAlignment="1">
      <alignment horizontal="center" vertical="center" wrapText="1"/>
    </xf>
    <xf numFmtId="182" fontId="2" fillId="4" borderId="1" xfId="0" applyNumberFormat="1" applyFont="1" applyFill="1" applyBorder="1" applyAlignment="1">
      <alignment horizontal="center" vertical="center"/>
    </xf>
    <xf numFmtId="176" fontId="2" fillId="0" borderId="1" xfId="0" applyNumberFormat="1" applyFont="1" applyFill="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3" fillId="2" borderId="1" xfId="0" applyFont="1" applyFill="1" applyBorder="1" applyAlignment="1">
      <alignment horizontal="center" vertical="center"/>
    </xf>
    <xf numFmtId="176" fontId="13" fillId="0" borderId="1" xfId="0" applyNumberFormat="1" applyFont="1" applyBorder="1" applyAlignment="1">
      <alignment vertical="center"/>
    </xf>
    <xf numFmtId="176" fontId="13" fillId="4" borderId="1" xfId="0" applyNumberFormat="1" applyFont="1" applyFill="1" applyBorder="1" applyAlignment="1">
      <alignment horizontal="center" vertical="center"/>
    </xf>
    <xf numFmtId="0" fontId="13" fillId="0" borderId="1" xfId="0" applyFont="1" applyBorder="1" applyAlignment="1">
      <alignment vertical="center"/>
    </xf>
    <xf numFmtId="176" fontId="13" fillId="3" borderId="1" xfId="0" applyNumberFormat="1" applyFont="1" applyFill="1" applyBorder="1" applyAlignment="1">
      <alignment vertical="center"/>
    </xf>
    <xf numFmtId="0" fontId="13" fillId="2" borderId="1" xfId="0" applyFont="1" applyFill="1" applyBorder="1" applyAlignment="1">
      <alignment horizontal="center" vertical="center" wrapText="1"/>
    </xf>
    <xf numFmtId="0" fontId="15" fillId="0" borderId="0" xfId="0" applyFont="1" applyAlignment="1">
      <alignment vertical="center"/>
    </xf>
    <xf numFmtId="0" fontId="2" fillId="0" borderId="0" xfId="0" applyFont="1" applyFill="1" applyBorder="1" applyAlignment="1">
      <alignment vertical="center"/>
    </xf>
    <xf numFmtId="0" fontId="16" fillId="0" borderId="0" xfId="0" applyFont="1" applyAlignment="1">
      <alignment vertical="center"/>
    </xf>
    <xf numFmtId="0" fontId="2" fillId="0" borderId="4" xfId="0" applyFont="1" applyBorder="1" applyAlignment="1">
      <alignment horizontal="center" vertical="center" wrapText="1"/>
    </xf>
    <xf numFmtId="0" fontId="2" fillId="0" borderId="28" xfId="0" applyFont="1" applyFill="1" applyBorder="1" applyAlignment="1">
      <alignment vertical="center"/>
    </xf>
    <xf numFmtId="0" fontId="2" fillId="0" borderId="0" xfId="0" applyFont="1" applyAlignment="1">
      <alignment vertical="center" wrapText="1"/>
    </xf>
    <xf numFmtId="176" fontId="2" fillId="5" borderId="1" xfId="0" applyNumberFormat="1" applyFont="1" applyFill="1" applyBorder="1" applyAlignment="1">
      <alignment vertical="center"/>
    </xf>
    <xf numFmtId="0" fontId="2" fillId="0" borderId="28" xfId="0" applyFont="1" applyFill="1" applyBorder="1" applyAlignment="1">
      <alignment vertical="center"/>
    </xf>
    <xf numFmtId="176" fontId="2" fillId="3" borderId="1" xfId="0"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82" fontId="2" fillId="3" borderId="1" xfId="0" applyNumberFormat="1" applyFont="1" applyFill="1" applyBorder="1" applyAlignment="1">
      <alignment vertical="center"/>
    </xf>
    <xf numFmtId="176" fontId="13" fillId="3" borderId="1" xfId="0" applyNumberFormat="1" applyFont="1" applyFill="1" applyBorder="1" applyAlignment="1">
      <alignment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2" fillId="0" borderId="28" xfId="0" applyFont="1" applyFill="1" applyBorder="1" applyAlignment="1">
      <alignment vertical="center"/>
    </xf>
    <xf numFmtId="182" fontId="2" fillId="0" borderId="0" xfId="0" applyNumberFormat="1" applyFont="1" applyAlignment="1">
      <alignment horizontal="left" vertical="center"/>
    </xf>
    <xf numFmtId="0" fontId="9" fillId="0" borderId="4" xfId="0" applyFont="1" applyBorder="1" applyAlignment="1">
      <alignment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7" fillId="2" borderId="1" xfId="0" applyFont="1" applyFill="1" applyBorder="1" applyAlignment="1">
      <alignment horizontal="left" vertical="center" wrapText="1" indent="1" shrinkToFit="1"/>
    </xf>
    <xf numFmtId="176" fontId="7" fillId="0" borderId="1" xfId="0" applyNumberFormat="1" applyFont="1" applyFill="1" applyBorder="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0" borderId="1" xfId="0" applyFont="1" applyBorder="1" applyAlignment="1">
      <alignment horizontal="center" vertical="center"/>
    </xf>
    <xf numFmtId="177" fontId="2" fillId="0" borderId="1" xfId="1" applyNumberFormat="1" applyFont="1" applyBorder="1" applyAlignment="1">
      <alignment horizontal="right" vertical="center" wrapText="1" indent="2" shrinkToFit="1"/>
    </xf>
    <xf numFmtId="177" fontId="2" fillId="2" borderId="1" xfId="1" applyNumberFormat="1" applyFont="1" applyFill="1" applyBorder="1" applyAlignment="1">
      <alignment horizontal="right" vertical="center" wrapText="1" indent="2"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177" fontId="19" fillId="2" borderId="1" xfId="1" applyNumberFormat="1" applyFont="1" applyFill="1" applyBorder="1" applyAlignment="1">
      <alignment horizontal="right" vertical="center" wrapText="1" indent="2" shrinkToFit="1"/>
    </xf>
    <xf numFmtId="0" fontId="19" fillId="2" borderId="6" xfId="0" applyFont="1" applyFill="1" applyBorder="1" applyAlignment="1">
      <alignment vertical="center"/>
    </xf>
    <xf numFmtId="0" fontId="19" fillId="2" borderId="7"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82" fontId="2" fillId="3" borderId="1" xfId="0" applyNumberFormat="1" applyFont="1" applyFill="1" applyBorder="1" applyAlignment="1">
      <alignment vertical="center"/>
    </xf>
    <xf numFmtId="176" fontId="2" fillId="0" borderId="32" xfId="0" applyNumberFormat="1" applyFont="1" applyBorder="1" applyAlignment="1">
      <alignment vertical="center"/>
    </xf>
    <xf numFmtId="176" fontId="2" fillId="0" borderId="32" xfId="0" applyNumberFormat="1" applyFont="1" applyFill="1" applyBorder="1" applyAlignment="1">
      <alignment vertical="center"/>
    </xf>
    <xf numFmtId="0" fontId="2"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21" fillId="0" borderId="28" xfId="0" applyFont="1" applyFill="1" applyBorder="1" applyAlignment="1">
      <alignment vertical="center"/>
    </xf>
    <xf numFmtId="0" fontId="21" fillId="0" borderId="0" xfId="0" applyFont="1" applyFill="1" applyBorder="1" applyAlignment="1">
      <alignment vertical="center"/>
    </xf>
    <xf numFmtId="176" fontId="13" fillId="0" borderId="33" xfId="0" applyNumberFormat="1" applyFont="1" applyBorder="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176" fontId="2" fillId="3" borderId="1" xfId="0" applyNumberFormat="1" applyFont="1" applyFill="1" applyBorder="1" applyAlignment="1">
      <alignment horizontal="center" vertical="center"/>
    </xf>
    <xf numFmtId="0" fontId="2" fillId="5" borderId="5" xfId="0" applyNumberFormat="1" applyFont="1" applyFill="1" applyBorder="1" applyAlignment="1" applyProtection="1">
      <alignment vertical="center" wrapText="1"/>
      <protection locked="0"/>
    </xf>
    <xf numFmtId="0" fontId="2" fillId="5" borderId="6" xfId="0" applyNumberFormat="1" applyFont="1" applyFill="1" applyBorder="1" applyAlignment="1" applyProtection="1">
      <alignment vertical="center" wrapText="1"/>
      <protection locked="0"/>
    </xf>
    <xf numFmtId="0" fontId="2" fillId="5" borderId="7" xfId="0" applyNumberFormat="1" applyFont="1" applyFill="1" applyBorder="1" applyAlignment="1" applyProtection="1">
      <alignment vertical="center" wrapText="1"/>
      <protection locked="0"/>
    </xf>
    <xf numFmtId="0" fontId="2" fillId="0" borderId="2"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176" fontId="2" fillId="3" borderId="2" xfId="0" applyNumberFormat="1"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176" fontId="2" fillId="3" borderId="1" xfId="0" applyNumberFormat="1"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5" borderId="5" xfId="1" applyNumberFormat="1" applyFont="1" applyFill="1" applyBorder="1" applyAlignment="1">
      <alignment horizontal="right" vertical="center" indent="1" shrinkToFit="1"/>
    </xf>
    <xf numFmtId="0" fontId="2" fillId="5" borderId="6" xfId="1" applyNumberFormat="1" applyFont="1" applyFill="1" applyBorder="1" applyAlignment="1">
      <alignment horizontal="right" vertical="center" indent="1" shrinkToFit="1"/>
    </xf>
    <xf numFmtId="0" fontId="2" fillId="5" borderId="7" xfId="1" applyNumberFormat="1" applyFont="1" applyFill="1" applyBorder="1" applyAlignment="1">
      <alignment horizontal="right" vertical="center" indent="1" shrinkToFi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83" fontId="2" fillId="5" borderId="5" xfId="1" applyNumberFormat="1" applyFont="1" applyFill="1" applyBorder="1" applyAlignment="1">
      <alignment horizontal="right" vertical="center" indent="1" shrinkToFit="1"/>
    </xf>
    <xf numFmtId="183" fontId="2" fillId="5" borderId="6" xfId="1" applyNumberFormat="1" applyFont="1" applyFill="1" applyBorder="1" applyAlignment="1">
      <alignment horizontal="right" vertical="center" indent="1" shrinkToFit="1"/>
    </xf>
    <xf numFmtId="183" fontId="2" fillId="5" borderId="7" xfId="1" applyNumberFormat="1" applyFont="1" applyFill="1" applyBorder="1" applyAlignment="1">
      <alignment horizontal="right" vertical="center" indent="1" shrinkToFit="1"/>
    </xf>
    <xf numFmtId="182" fontId="2" fillId="3" borderId="2" xfId="0" applyNumberFormat="1" applyFont="1" applyFill="1" applyBorder="1" applyAlignment="1">
      <alignment vertical="center"/>
    </xf>
    <xf numFmtId="182" fontId="2" fillId="3" borderId="3" xfId="0" applyNumberFormat="1" applyFont="1" applyFill="1" applyBorder="1" applyAlignment="1">
      <alignment vertical="center"/>
    </xf>
    <xf numFmtId="182" fontId="2" fillId="3" borderId="4" xfId="0" applyNumberFormat="1" applyFont="1" applyFill="1" applyBorder="1" applyAlignment="1">
      <alignment vertical="center"/>
    </xf>
    <xf numFmtId="182" fontId="2" fillId="3" borderId="1" xfId="0" applyNumberFormat="1" applyFont="1" applyFill="1" applyBorder="1" applyAlignment="1">
      <alignment vertical="center"/>
    </xf>
    <xf numFmtId="0" fontId="18" fillId="0" borderId="28" xfId="0" applyFont="1" applyFill="1" applyBorder="1" applyAlignment="1">
      <alignment vertical="center" wrapText="1"/>
    </xf>
    <xf numFmtId="0" fontId="18" fillId="0" borderId="28" xfId="0" applyFont="1" applyFill="1" applyBorder="1" applyAlignment="1">
      <alignment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177" fontId="2" fillId="5" borderId="5" xfId="1" applyNumberFormat="1" applyFont="1" applyFill="1" applyBorder="1" applyAlignment="1">
      <alignment horizontal="right" vertical="center" indent="1" shrinkToFit="1"/>
    </xf>
    <xf numFmtId="177" fontId="2" fillId="5" borderId="6" xfId="1" applyNumberFormat="1" applyFont="1" applyFill="1" applyBorder="1" applyAlignment="1">
      <alignment horizontal="right" vertical="center" indent="1" shrinkToFit="1"/>
    </xf>
    <xf numFmtId="177" fontId="2" fillId="5" borderId="7" xfId="1" applyNumberFormat="1" applyFont="1" applyFill="1" applyBorder="1" applyAlignment="1">
      <alignment horizontal="right" vertical="center" indent="1" shrinkToFit="1"/>
    </xf>
    <xf numFmtId="179" fontId="2" fillId="5" borderId="5" xfId="0" applyNumberFormat="1" applyFont="1" applyFill="1" applyBorder="1" applyAlignment="1">
      <alignment horizontal="right" vertical="center" indent="1"/>
    </xf>
    <xf numFmtId="179" fontId="2" fillId="5" borderId="6" xfId="0" applyNumberFormat="1" applyFont="1" applyFill="1" applyBorder="1" applyAlignment="1">
      <alignment horizontal="right" vertical="center" indent="1"/>
    </xf>
    <xf numFmtId="179" fontId="2" fillId="5" borderId="7" xfId="0" applyNumberFormat="1" applyFont="1" applyFill="1" applyBorder="1" applyAlignment="1">
      <alignment horizontal="right" vertical="center" indent="1"/>
    </xf>
    <xf numFmtId="176" fontId="2" fillId="5" borderId="5" xfId="1" applyNumberFormat="1" applyFont="1" applyFill="1" applyBorder="1" applyAlignment="1">
      <alignment horizontal="right" vertical="center" indent="1" shrinkToFit="1"/>
    </xf>
    <xf numFmtId="176" fontId="2" fillId="5" borderId="6" xfId="1" applyNumberFormat="1" applyFont="1" applyFill="1" applyBorder="1" applyAlignment="1">
      <alignment horizontal="right" vertical="center" indent="1" shrinkToFit="1"/>
    </xf>
    <xf numFmtId="176" fontId="2" fillId="5" borderId="7" xfId="1" applyNumberFormat="1" applyFont="1" applyFill="1" applyBorder="1" applyAlignment="1">
      <alignment horizontal="right" vertical="center" indent="1" shrinkToFit="1"/>
    </xf>
    <xf numFmtId="176" fontId="9" fillId="0" borderId="5"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176" fontId="13" fillId="3" borderId="2" xfId="0" applyNumberFormat="1" applyFont="1" applyFill="1" applyBorder="1" applyAlignment="1">
      <alignment vertical="center"/>
    </xf>
    <xf numFmtId="0" fontId="13" fillId="3" borderId="3" xfId="0" applyFont="1" applyFill="1" applyBorder="1" applyAlignment="1">
      <alignment vertical="center"/>
    </xf>
    <xf numFmtId="0" fontId="13" fillId="3" borderId="4" xfId="0" applyFont="1" applyFill="1" applyBorder="1" applyAlignment="1">
      <alignment vertical="center"/>
    </xf>
    <xf numFmtId="176" fontId="13" fillId="3" borderId="1" xfId="0" applyNumberFormat="1" applyFont="1" applyFill="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176" fontId="7" fillId="3" borderId="5" xfId="1" applyNumberFormat="1" applyFont="1" applyFill="1" applyBorder="1" applyAlignment="1">
      <alignment horizontal="right" vertical="center" indent="1" shrinkToFit="1"/>
    </xf>
    <xf numFmtId="176" fontId="7" fillId="3" borderId="7" xfId="1" applyNumberFormat="1" applyFont="1" applyFill="1" applyBorder="1" applyAlignment="1">
      <alignment horizontal="right" vertical="center" indent="1" shrinkToFit="1"/>
    </xf>
    <xf numFmtId="176" fontId="7" fillId="3" borderId="5" xfId="1" applyNumberFormat="1" applyFont="1" applyFill="1" applyBorder="1" applyAlignment="1">
      <alignment horizontal="center" vertical="center" shrinkToFit="1"/>
    </xf>
    <xf numFmtId="176" fontId="7" fillId="3" borderId="7" xfId="1" applyNumberFormat="1" applyFont="1" applyFill="1" applyBorder="1" applyAlignment="1">
      <alignment horizontal="center" vertical="center" shrinkToFit="1"/>
    </xf>
    <xf numFmtId="0" fontId="7" fillId="3" borderId="5" xfId="0" applyFont="1" applyFill="1" applyBorder="1" applyAlignment="1">
      <alignment vertical="center" wrapText="1"/>
    </xf>
    <xf numFmtId="0" fontId="7" fillId="3" borderId="6" xfId="0" applyFont="1" applyFill="1" applyBorder="1" applyAlignment="1">
      <alignment vertical="center"/>
    </xf>
    <xf numFmtId="0" fontId="7" fillId="3" borderId="7" xfId="0" applyFont="1" applyFill="1" applyBorder="1" applyAlignment="1">
      <alignment vertical="center"/>
    </xf>
    <xf numFmtId="181" fontId="7" fillId="3" borderId="5" xfId="1" applyNumberFormat="1" applyFont="1" applyFill="1" applyBorder="1" applyAlignment="1">
      <alignment horizontal="right" vertical="center" indent="1" shrinkToFit="1"/>
    </xf>
    <xf numFmtId="181" fontId="7" fillId="3" borderId="7" xfId="1" applyNumberFormat="1" applyFont="1" applyFill="1" applyBorder="1" applyAlignment="1">
      <alignment horizontal="right" vertical="center" indent="1" shrinkToFit="1"/>
    </xf>
    <xf numFmtId="181" fontId="7" fillId="3" borderId="5" xfId="1" applyNumberFormat="1" applyFont="1" applyFill="1" applyBorder="1" applyAlignment="1">
      <alignment horizontal="center" vertical="center" shrinkToFit="1"/>
    </xf>
    <xf numFmtId="181" fontId="7" fillId="3" borderId="7" xfId="1" applyNumberFormat="1" applyFont="1" applyFill="1" applyBorder="1" applyAlignment="1">
      <alignment horizontal="center" vertical="center" shrinkToFit="1"/>
    </xf>
    <xf numFmtId="177" fontId="7" fillId="3" borderId="5" xfId="1" applyNumberFormat="1" applyFont="1" applyFill="1" applyBorder="1" applyAlignment="1">
      <alignment vertical="center" wrapText="1" shrinkToFit="1"/>
    </xf>
    <xf numFmtId="177" fontId="7" fillId="3" borderId="6" xfId="1" applyNumberFormat="1" applyFont="1" applyFill="1" applyBorder="1" applyAlignment="1">
      <alignment vertical="center" wrapText="1" shrinkToFit="1"/>
    </xf>
    <xf numFmtId="177" fontId="7" fillId="3" borderId="7" xfId="1" applyNumberFormat="1" applyFont="1" applyFill="1" applyBorder="1" applyAlignment="1">
      <alignment vertical="center" wrapText="1" shrinkToFit="1"/>
    </xf>
    <xf numFmtId="180" fontId="7" fillId="3" borderId="13" xfId="1" applyNumberFormat="1" applyFont="1" applyFill="1" applyBorder="1" applyAlignment="1">
      <alignment horizontal="right" vertical="center" indent="1" shrinkToFit="1"/>
    </xf>
    <xf numFmtId="180" fontId="7" fillId="3" borderId="15" xfId="1" applyNumberFormat="1" applyFont="1" applyFill="1" applyBorder="1" applyAlignment="1">
      <alignment horizontal="right" vertical="center" indent="1" shrinkToFit="1"/>
    </xf>
    <xf numFmtId="180" fontId="7" fillId="3" borderId="13" xfId="1" applyNumberFormat="1" applyFont="1" applyFill="1" applyBorder="1" applyAlignment="1">
      <alignment horizontal="center" vertical="center" shrinkToFit="1"/>
    </xf>
    <xf numFmtId="180" fontId="7" fillId="3" borderId="15" xfId="1" applyNumberFormat="1" applyFont="1" applyFill="1" applyBorder="1" applyAlignment="1">
      <alignment horizontal="center" vertical="center" shrinkToFit="1"/>
    </xf>
    <xf numFmtId="177" fontId="7" fillId="3" borderId="13" xfId="1" applyNumberFormat="1" applyFont="1" applyFill="1" applyBorder="1" applyAlignment="1">
      <alignment vertical="center" wrapText="1" shrinkToFit="1"/>
    </xf>
    <xf numFmtId="177" fontId="7" fillId="3" borderId="14" xfId="1" applyNumberFormat="1" applyFont="1" applyFill="1" applyBorder="1" applyAlignment="1">
      <alignment vertical="center" wrapText="1" shrinkToFit="1"/>
    </xf>
    <xf numFmtId="177" fontId="7" fillId="3" borderId="15" xfId="1" applyNumberFormat="1" applyFont="1" applyFill="1" applyBorder="1" applyAlignment="1">
      <alignment vertical="center" wrapText="1" shrinkToFit="1"/>
    </xf>
    <xf numFmtId="180" fontId="7" fillId="3" borderId="29" xfId="1" applyNumberFormat="1" applyFont="1" applyFill="1" applyBorder="1" applyAlignment="1">
      <alignment horizontal="right" vertical="center" indent="1" shrinkToFit="1"/>
    </xf>
    <xf numFmtId="180" fontId="7" fillId="3" borderId="30" xfId="1" applyNumberFormat="1" applyFont="1" applyFill="1" applyBorder="1" applyAlignment="1">
      <alignment horizontal="right" vertical="center" indent="1" shrinkToFit="1"/>
    </xf>
    <xf numFmtId="180" fontId="7" fillId="3" borderId="29" xfId="1" applyNumberFormat="1" applyFont="1" applyFill="1" applyBorder="1" applyAlignment="1">
      <alignment horizontal="center" vertical="center" shrinkToFit="1"/>
    </xf>
    <xf numFmtId="180" fontId="7" fillId="3" borderId="30" xfId="1" applyNumberFormat="1" applyFont="1" applyFill="1" applyBorder="1" applyAlignment="1">
      <alignment horizontal="center" vertical="center" shrinkToFit="1"/>
    </xf>
    <xf numFmtId="177" fontId="7" fillId="3" borderId="29" xfId="1" applyNumberFormat="1" applyFont="1" applyFill="1" applyBorder="1" applyAlignment="1">
      <alignment vertical="center" wrapText="1" shrinkToFit="1"/>
    </xf>
    <xf numFmtId="177" fontId="7" fillId="3" borderId="31" xfId="1" applyNumberFormat="1" applyFont="1" applyFill="1" applyBorder="1" applyAlignment="1">
      <alignment vertical="center" wrapText="1" shrinkToFit="1"/>
    </xf>
    <xf numFmtId="177" fontId="7" fillId="3" borderId="30" xfId="1" applyNumberFormat="1" applyFont="1" applyFill="1" applyBorder="1" applyAlignment="1">
      <alignment vertical="center" wrapText="1" shrinkToFit="1"/>
    </xf>
    <xf numFmtId="177" fontId="7" fillId="3" borderId="9" xfId="1" applyNumberFormat="1" applyFont="1" applyFill="1" applyBorder="1" applyAlignment="1">
      <alignment horizontal="right" vertical="center" indent="1" shrinkToFit="1"/>
    </xf>
    <xf numFmtId="177" fontId="7" fillId="3" borderId="11" xfId="1" applyNumberFormat="1" applyFont="1" applyFill="1" applyBorder="1" applyAlignment="1">
      <alignment horizontal="right" vertical="center" indent="1" shrinkToFit="1"/>
    </xf>
    <xf numFmtId="177" fontId="7" fillId="3" borderId="9" xfId="1" applyNumberFormat="1" applyFont="1" applyFill="1" applyBorder="1" applyAlignment="1">
      <alignment horizontal="center" vertical="center" shrinkToFit="1"/>
    </xf>
    <xf numFmtId="177" fontId="7" fillId="3" borderId="11" xfId="1" applyNumberFormat="1" applyFont="1" applyFill="1" applyBorder="1" applyAlignment="1">
      <alignment horizontal="center" vertical="center" shrinkToFi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5" xfId="0" applyFont="1" applyBorder="1" applyAlignment="1">
      <alignment horizontal="center" vertical="center"/>
    </xf>
    <xf numFmtId="177" fontId="9" fillId="0" borderId="5" xfId="1" applyNumberFormat="1" applyFont="1" applyBorder="1" applyAlignment="1">
      <alignment horizontal="center" vertical="center" wrapText="1" shrinkToFit="1"/>
    </xf>
    <xf numFmtId="177" fontId="9" fillId="0" borderId="6" xfId="1" applyNumberFormat="1" applyFont="1" applyBorder="1" applyAlignment="1">
      <alignment horizontal="center" vertical="center" wrapText="1" shrinkToFit="1"/>
    </xf>
    <xf numFmtId="177" fontId="9" fillId="0" borderId="7" xfId="1" applyNumberFormat="1" applyFont="1" applyBorder="1" applyAlignment="1">
      <alignment horizontal="center" vertical="center" wrapText="1" shrinkToFit="1"/>
    </xf>
    <xf numFmtId="177" fontId="7" fillId="3" borderId="5" xfId="1" applyNumberFormat="1" applyFont="1" applyFill="1" applyBorder="1" applyAlignment="1">
      <alignment horizontal="right" vertical="center" indent="1" shrinkToFit="1"/>
    </xf>
    <xf numFmtId="177" fontId="7" fillId="3" borderId="7" xfId="1" applyNumberFormat="1" applyFont="1" applyFill="1" applyBorder="1" applyAlignment="1">
      <alignment horizontal="right" vertical="center" indent="1" shrinkToFit="1"/>
    </xf>
    <xf numFmtId="177" fontId="7" fillId="3" borderId="5" xfId="1" applyNumberFormat="1" applyFont="1" applyFill="1" applyBorder="1" applyAlignment="1">
      <alignment horizontal="center" vertical="center" shrinkToFit="1"/>
    </xf>
    <xf numFmtId="177" fontId="7" fillId="3" borderId="7" xfId="1" applyNumberFormat="1" applyFont="1" applyFill="1" applyBorder="1" applyAlignment="1">
      <alignment horizontal="center" vertical="center" shrinkToFit="1"/>
    </xf>
    <xf numFmtId="177" fontId="8" fillId="3" borderId="9" xfId="1" applyNumberFormat="1" applyFont="1" applyFill="1" applyBorder="1" applyAlignment="1">
      <alignment vertical="center" wrapText="1" shrinkToFit="1"/>
    </xf>
    <xf numFmtId="177" fontId="8" fillId="3" borderId="10" xfId="1" applyNumberFormat="1" applyFont="1" applyFill="1" applyBorder="1" applyAlignment="1">
      <alignment vertical="center" wrapText="1" shrinkToFit="1"/>
    </xf>
    <xf numFmtId="177" fontId="8" fillId="3" borderId="11" xfId="1" applyNumberFormat="1" applyFont="1" applyFill="1" applyBorder="1" applyAlignment="1">
      <alignment vertical="center" wrapText="1" shrinkToFit="1"/>
    </xf>
    <xf numFmtId="0" fontId="14" fillId="2" borderId="1" xfId="0" applyFont="1" applyFill="1" applyBorder="1" applyAlignment="1">
      <alignment horizontal="center" vertical="center" wrapText="1"/>
    </xf>
    <xf numFmtId="176" fontId="9" fillId="0" borderId="5" xfId="0" applyNumberFormat="1" applyFont="1" applyFill="1" applyBorder="1" applyAlignment="1">
      <alignment horizontal="right" vertical="center" indent="3"/>
    </xf>
    <xf numFmtId="176" fontId="9" fillId="0" borderId="6" xfId="0" applyNumberFormat="1" applyFont="1" applyFill="1" applyBorder="1" applyAlignment="1">
      <alignment horizontal="right" vertical="center" indent="3"/>
    </xf>
    <xf numFmtId="176" fontId="9" fillId="0" borderId="7" xfId="0" applyNumberFormat="1" applyFont="1" applyFill="1" applyBorder="1" applyAlignment="1">
      <alignment horizontal="right" vertical="center" indent="3"/>
    </xf>
    <xf numFmtId="180" fontId="7" fillId="3" borderId="9" xfId="1" applyNumberFormat="1" applyFont="1" applyFill="1" applyBorder="1" applyAlignment="1">
      <alignment horizontal="right" vertical="center" indent="1" shrinkToFit="1"/>
    </xf>
    <xf numFmtId="180" fontId="7" fillId="3" borderId="11" xfId="1" applyNumberFormat="1" applyFont="1" applyFill="1" applyBorder="1" applyAlignment="1">
      <alignment horizontal="right" vertical="center" indent="1" shrinkToFit="1"/>
    </xf>
    <xf numFmtId="177" fontId="7" fillId="3" borderId="9" xfId="1" applyNumberFormat="1" applyFont="1" applyFill="1" applyBorder="1" applyAlignment="1">
      <alignment vertical="center" wrapText="1" shrinkToFit="1"/>
    </xf>
    <xf numFmtId="177" fontId="7" fillId="3" borderId="10" xfId="1" applyNumberFormat="1" applyFont="1" applyFill="1" applyBorder="1" applyAlignment="1">
      <alignment vertical="center" wrapText="1" shrinkToFit="1"/>
    </xf>
    <xf numFmtId="177" fontId="7" fillId="3" borderId="11" xfId="1" applyNumberFormat="1" applyFont="1" applyFill="1" applyBorder="1" applyAlignment="1">
      <alignment vertical="center" wrapText="1" shrinkToFit="1"/>
    </xf>
    <xf numFmtId="180" fontId="7" fillId="3" borderId="17" xfId="1" applyNumberFormat="1" applyFont="1" applyFill="1" applyBorder="1" applyAlignment="1">
      <alignment horizontal="right" vertical="center" indent="1" shrinkToFit="1"/>
    </xf>
    <xf numFmtId="180" fontId="7" fillId="3" borderId="19" xfId="1" applyNumberFormat="1" applyFont="1" applyFill="1" applyBorder="1" applyAlignment="1">
      <alignment horizontal="right" vertical="center" indent="1" shrinkToFit="1"/>
    </xf>
    <xf numFmtId="177" fontId="7" fillId="3" borderId="17" xfId="1" applyNumberFormat="1" applyFont="1" applyFill="1" applyBorder="1" applyAlignment="1">
      <alignment vertical="center" wrapText="1" shrinkToFit="1"/>
    </xf>
    <xf numFmtId="177" fontId="7" fillId="3" borderId="18" xfId="1" applyNumberFormat="1" applyFont="1" applyFill="1" applyBorder="1" applyAlignment="1">
      <alignment vertical="center" wrapText="1" shrinkToFit="1"/>
    </xf>
    <xf numFmtId="177" fontId="7" fillId="3" borderId="19" xfId="1" applyNumberFormat="1" applyFont="1" applyFill="1" applyBorder="1" applyAlignment="1">
      <alignment vertical="center" wrapText="1" shrinkToFit="1"/>
    </xf>
    <xf numFmtId="177" fontId="7" fillId="0" borderId="5" xfId="1" applyNumberFormat="1" applyFont="1" applyBorder="1" applyAlignment="1">
      <alignment horizontal="center" vertical="center" wrapText="1" shrinkToFit="1"/>
    </xf>
    <xf numFmtId="177" fontId="7" fillId="0" borderId="6" xfId="1" applyNumberFormat="1" applyFont="1" applyBorder="1" applyAlignment="1">
      <alignment horizontal="center" vertical="center" wrapText="1" shrinkToFit="1"/>
    </xf>
    <xf numFmtId="177" fontId="7" fillId="0" borderId="7" xfId="1" applyNumberFormat="1" applyFont="1" applyBorder="1" applyAlignment="1">
      <alignment horizontal="center" vertical="center" wrapText="1" shrinkToFit="1"/>
    </xf>
    <xf numFmtId="181" fontId="7" fillId="3" borderId="17" xfId="1" applyNumberFormat="1" applyFont="1" applyFill="1" applyBorder="1" applyAlignment="1">
      <alignment horizontal="right" vertical="center" indent="1" shrinkToFit="1"/>
    </xf>
    <xf numFmtId="181" fontId="7" fillId="3" borderId="19" xfId="1" applyNumberFormat="1" applyFont="1" applyFill="1" applyBorder="1" applyAlignment="1">
      <alignment horizontal="right" vertical="center" indent="1" shrinkToFit="1"/>
    </xf>
    <xf numFmtId="177" fontId="7" fillId="3" borderId="13" xfId="1" applyNumberFormat="1" applyFont="1" applyFill="1" applyBorder="1" applyAlignment="1">
      <alignment horizontal="right" vertical="center" indent="1" shrinkToFit="1"/>
    </xf>
    <xf numFmtId="177" fontId="7" fillId="3" borderId="15" xfId="1" applyNumberFormat="1" applyFont="1" applyFill="1" applyBorder="1" applyAlignment="1">
      <alignment horizontal="right" vertical="center" indent="1" shrinkToFit="1"/>
    </xf>
    <xf numFmtId="0" fontId="7" fillId="3" borderId="5" xfId="0" applyFont="1" applyFill="1" applyBorder="1" applyAlignment="1">
      <alignment vertical="center"/>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178" fontId="7" fillId="3" borderId="5" xfId="1" applyNumberFormat="1" applyFont="1" applyFill="1" applyBorder="1" applyAlignment="1">
      <alignment horizontal="right" vertical="center" indent="1" shrinkToFit="1"/>
    </xf>
    <xf numFmtId="178" fontId="7" fillId="3" borderId="7" xfId="1" applyNumberFormat="1" applyFont="1" applyFill="1" applyBorder="1" applyAlignment="1">
      <alignment horizontal="right" vertical="center" indent="1" shrinkToFi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177" fontId="7" fillId="3" borderId="17" xfId="1" applyNumberFormat="1" applyFont="1" applyFill="1" applyBorder="1" applyAlignment="1">
      <alignment horizontal="right" vertical="center" indent="1" shrinkToFit="1"/>
    </xf>
    <xf numFmtId="177" fontId="7" fillId="3" borderId="19" xfId="1" applyNumberFormat="1" applyFont="1" applyFill="1" applyBorder="1" applyAlignment="1">
      <alignment horizontal="right" vertical="center" indent="1" shrinkToFi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178" fontId="2" fillId="5" borderId="5" xfId="0" applyNumberFormat="1" applyFont="1" applyFill="1" applyBorder="1" applyAlignment="1">
      <alignment horizontal="right" vertical="center" indent="1"/>
    </xf>
    <xf numFmtId="178" fontId="2" fillId="5" borderId="6" xfId="0" applyNumberFormat="1" applyFont="1" applyFill="1" applyBorder="1" applyAlignment="1">
      <alignment horizontal="right" vertical="center" indent="1"/>
    </xf>
    <xf numFmtId="178" fontId="2" fillId="5" borderId="7" xfId="0" applyNumberFormat="1" applyFont="1" applyFill="1" applyBorder="1" applyAlignment="1">
      <alignment horizontal="right" vertical="center" indent="1"/>
    </xf>
    <xf numFmtId="177" fontId="7" fillId="3" borderId="25" xfId="1" applyNumberFormat="1" applyFont="1" applyFill="1" applyBorder="1" applyAlignment="1">
      <alignment horizontal="right" vertical="center" indent="1" shrinkToFit="1"/>
    </xf>
    <xf numFmtId="177" fontId="7" fillId="3" borderId="26" xfId="1" applyNumberFormat="1" applyFont="1" applyFill="1" applyBorder="1" applyAlignment="1">
      <alignment horizontal="right" vertical="center" indent="1" shrinkToFit="1"/>
    </xf>
    <xf numFmtId="177" fontId="7" fillId="3" borderId="25" xfId="1" applyNumberFormat="1" applyFont="1" applyFill="1" applyBorder="1" applyAlignment="1">
      <alignment vertical="center" wrapText="1" shrinkToFit="1"/>
    </xf>
    <xf numFmtId="177" fontId="7" fillId="3" borderId="27" xfId="1" applyNumberFormat="1" applyFont="1" applyFill="1" applyBorder="1" applyAlignment="1">
      <alignment vertical="center" wrapText="1" shrinkToFit="1"/>
    </xf>
    <xf numFmtId="177" fontId="7" fillId="3" borderId="26" xfId="1" applyNumberFormat="1" applyFont="1" applyFill="1" applyBorder="1" applyAlignment="1">
      <alignment vertical="center" wrapText="1" shrinkToFit="1"/>
    </xf>
    <xf numFmtId="177" fontId="7" fillId="3" borderId="22" xfId="1" applyNumberFormat="1" applyFont="1" applyFill="1" applyBorder="1" applyAlignment="1">
      <alignment horizontal="right" vertical="center" indent="1" shrinkToFit="1"/>
    </xf>
    <xf numFmtId="177" fontId="7" fillId="3" borderId="23" xfId="1" applyNumberFormat="1" applyFont="1" applyFill="1" applyBorder="1" applyAlignment="1">
      <alignment horizontal="right" vertical="center" indent="1" shrinkToFit="1"/>
    </xf>
    <xf numFmtId="177" fontId="7" fillId="3" borderId="22" xfId="1" applyNumberFormat="1" applyFont="1" applyFill="1" applyBorder="1" applyAlignment="1">
      <alignment vertical="center" wrapText="1" shrinkToFit="1"/>
    </xf>
    <xf numFmtId="177" fontId="7" fillId="3" borderId="24" xfId="1" applyNumberFormat="1" applyFont="1" applyFill="1" applyBorder="1" applyAlignment="1">
      <alignment vertical="center" wrapText="1" shrinkToFit="1"/>
    </xf>
    <xf numFmtId="177" fontId="7" fillId="3" borderId="23" xfId="1" applyNumberFormat="1" applyFont="1" applyFill="1" applyBorder="1" applyAlignment="1">
      <alignment vertical="center" wrapText="1" shrinkToFit="1"/>
    </xf>
    <xf numFmtId="177" fontId="8" fillId="3" borderId="13" xfId="1" applyNumberFormat="1" applyFont="1" applyFill="1" applyBorder="1" applyAlignment="1">
      <alignment vertical="center" wrapText="1" shrinkToFit="1"/>
    </xf>
    <xf numFmtId="177" fontId="8" fillId="3" borderId="14" xfId="1" applyNumberFormat="1" applyFont="1" applyFill="1" applyBorder="1" applyAlignment="1">
      <alignment vertical="center" wrapText="1" shrinkToFit="1"/>
    </xf>
    <xf numFmtId="177" fontId="8" fillId="3" borderId="15" xfId="1" applyNumberFormat="1" applyFont="1" applyFill="1" applyBorder="1" applyAlignment="1">
      <alignment vertical="center" wrapText="1" shrinkToFit="1"/>
    </xf>
    <xf numFmtId="0" fontId="20" fillId="0" borderId="5" xfId="0" applyFont="1" applyFill="1" applyBorder="1" applyAlignment="1">
      <alignment vertical="center" wrapText="1"/>
    </xf>
    <xf numFmtId="0" fontId="20" fillId="0" borderId="6" xfId="0" applyFont="1" applyFill="1" applyBorder="1" applyAlignment="1">
      <alignment vertical="center" wrapText="1"/>
    </xf>
    <xf numFmtId="0" fontId="20" fillId="0" borderId="7" xfId="0" applyFont="1" applyFill="1" applyBorder="1" applyAlignment="1">
      <alignment vertical="center" wrapText="1"/>
    </xf>
  </cellXfs>
  <cellStyles count="2">
    <cellStyle name="桁区切り" xfId="1" builtinId="6"/>
    <cellStyle name="標準" xfId="0" builtinId="0"/>
  </cellStyles>
  <dxfs count="4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40"/>
  <sheetViews>
    <sheetView showGridLines="0" tabSelected="1" view="pageBreakPreview" zoomScaleNormal="100" zoomScaleSheetLayoutView="100" workbookViewId="0"/>
  </sheetViews>
  <sheetFormatPr defaultColWidth="9" defaultRowHeight="12" x14ac:dyDescent="0.2"/>
  <cols>
    <col min="1" max="1" width="1.21875" style="1" customWidth="1"/>
    <col min="2" max="2" width="6.77734375" style="1" bestFit="1" customWidth="1"/>
    <col min="3" max="3" width="12" style="1" customWidth="1"/>
    <col min="4" max="4" width="23.6640625" style="1" customWidth="1"/>
    <col min="5" max="5" width="12" style="1" customWidth="1"/>
    <col min="6" max="6" width="17.21875" style="1" customWidth="1"/>
    <col min="7" max="7" width="12.21875" style="1" bestFit="1" customWidth="1"/>
    <col min="8" max="8" width="1.21875" style="1" customWidth="1"/>
    <col min="9" max="9" width="54.88671875" style="1" bestFit="1" customWidth="1"/>
    <col min="10" max="16384" width="9" style="1"/>
  </cols>
  <sheetData>
    <row r="2" spans="2:9" ht="18.75" customHeight="1" x14ac:dyDescent="0.2">
      <c r="B2" s="77" t="s">
        <v>169</v>
      </c>
      <c r="C2" s="78"/>
      <c r="D2" s="78"/>
      <c r="E2" s="78"/>
      <c r="F2" s="78"/>
      <c r="G2" s="79"/>
      <c r="I2" s="1" t="s">
        <v>249</v>
      </c>
    </row>
    <row r="3" spans="2:9" ht="18.75" customHeight="1" x14ac:dyDescent="0.2">
      <c r="B3" s="76" t="s">
        <v>230</v>
      </c>
      <c r="C3" s="76" t="s">
        <v>231</v>
      </c>
      <c r="D3" s="76" t="s">
        <v>232</v>
      </c>
      <c r="E3" s="76" t="s">
        <v>233</v>
      </c>
      <c r="F3" s="83" t="s">
        <v>234</v>
      </c>
      <c r="G3" s="76" t="s">
        <v>235</v>
      </c>
    </row>
    <row r="4" spans="2:9" ht="18.75" customHeight="1" x14ac:dyDescent="0.2">
      <c r="B4" s="80">
        <v>1</v>
      </c>
      <c r="C4" s="80"/>
      <c r="D4" s="41"/>
      <c r="E4" s="80"/>
      <c r="F4" s="81"/>
      <c r="G4" s="41"/>
    </row>
    <row r="5" spans="2:9" ht="18.75" customHeight="1" x14ac:dyDescent="0.2">
      <c r="B5" s="80">
        <v>2</v>
      </c>
      <c r="C5" s="80"/>
      <c r="D5" s="41"/>
      <c r="E5" s="80"/>
      <c r="F5" s="81"/>
      <c r="G5" s="41"/>
    </row>
    <row r="6" spans="2:9" ht="18.75" customHeight="1" x14ac:dyDescent="0.2">
      <c r="B6" s="80">
        <v>3</v>
      </c>
      <c r="C6" s="80"/>
      <c r="D6" s="41"/>
      <c r="E6" s="80"/>
      <c r="F6" s="81"/>
      <c r="G6" s="41"/>
    </row>
    <row r="7" spans="2:9" ht="18.75" customHeight="1" x14ac:dyDescent="0.2">
      <c r="B7" s="80">
        <v>4</v>
      </c>
      <c r="C7" s="80"/>
      <c r="D7" s="41"/>
      <c r="E7" s="80"/>
      <c r="F7" s="81"/>
      <c r="G7" s="41"/>
    </row>
    <row r="8" spans="2:9" ht="18.75" customHeight="1" x14ac:dyDescent="0.2">
      <c r="B8" s="80">
        <v>5</v>
      </c>
      <c r="C8" s="80"/>
      <c r="D8" s="41"/>
      <c r="E8" s="80"/>
      <c r="F8" s="81"/>
      <c r="G8" s="41"/>
    </row>
    <row r="9" spans="2:9" ht="18.75" customHeight="1" x14ac:dyDescent="0.2">
      <c r="B9" s="103" t="s">
        <v>3</v>
      </c>
      <c r="C9" s="103"/>
      <c r="D9" s="89">
        <f>COUNTA(D4:D8)</f>
        <v>0</v>
      </c>
      <c r="E9" s="90" t="s">
        <v>236</v>
      </c>
      <c r="F9" s="88">
        <f>SUM(F4:F8)</f>
        <v>0</v>
      </c>
      <c r="G9" s="84" t="s">
        <v>39</v>
      </c>
      <c r="I9" s="1" t="s">
        <v>247</v>
      </c>
    </row>
    <row r="12" spans="2:9" ht="18.75" customHeight="1" x14ac:dyDescent="0.2">
      <c r="B12" s="77" t="s">
        <v>170</v>
      </c>
      <c r="C12" s="78"/>
      <c r="D12" s="78"/>
      <c r="E12" s="78"/>
      <c r="F12" s="78"/>
      <c r="G12" s="79"/>
      <c r="I12" s="59"/>
    </row>
    <row r="13" spans="2:9" ht="18.75" customHeight="1" x14ac:dyDescent="0.2">
      <c r="B13" s="103" t="s">
        <v>245</v>
      </c>
      <c r="C13" s="103"/>
      <c r="D13" s="89">
        <f>SUM(D32,D26)</f>
        <v>0</v>
      </c>
      <c r="E13" s="90" t="s">
        <v>236</v>
      </c>
      <c r="F13" s="88">
        <f>SUM(F26,F32)</f>
        <v>0</v>
      </c>
      <c r="G13" s="87" t="s">
        <v>39</v>
      </c>
      <c r="I13" s="59" t="s">
        <v>248</v>
      </c>
    </row>
    <row r="14" spans="2:9" ht="18.75" customHeight="1" x14ac:dyDescent="0.2">
      <c r="B14" s="77" t="s">
        <v>250</v>
      </c>
      <c r="C14" s="78"/>
      <c r="D14" s="78"/>
      <c r="E14" s="78"/>
      <c r="F14" s="78"/>
      <c r="G14" s="79"/>
    </row>
    <row r="15" spans="2:9" ht="18.75" customHeight="1" x14ac:dyDescent="0.2">
      <c r="B15" s="85" t="s">
        <v>230</v>
      </c>
      <c r="C15" s="85" t="s">
        <v>231</v>
      </c>
      <c r="D15" s="85" t="s">
        <v>232</v>
      </c>
      <c r="E15" s="85" t="s">
        <v>233</v>
      </c>
      <c r="F15" s="85" t="s">
        <v>234</v>
      </c>
      <c r="G15" s="85" t="s">
        <v>235</v>
      </c>
    </row>
    <row r="16" spans="2:9" ht="18.75" customHeight="1" x14ac:dyDescent="0.2">
      <c r="B16" s="80">
        <v>1</v>
      </c>
      <c r="C16" s="80"/>
      <c r="D16" s="41"/>
      <c r="E16" s="80"/>
      <c r="F16" s="81"/>
      <c r="G16" s="41"/>
    </row>
    <row r="17" spans="2:9" ht="18.75" customHeight="1" x14ac:dyDescent="0.2">
      <c r="B17" s="80">
        <v>2</v>
      </c>
      <c r="C17" s="80"/>
      <c r="D17" s="41"/>
      <c r="E17" s="80"/>
      <c r="F17" s="81"/>
      <c r="G17" s="41"/>
    </row>
    <row r="18" spans="2:9" ht="18.75" customHeight="1" x14ac:dyDescent="0.2">
      <c r="B18" s="80">
        <v>3</v>
      </c>
      <c r="C18" s="80"/>
      <c r="D18" s="41"/>
      <c r="E18" s="41"/>
      <c r="F18" s="81"/>
      <c r="G18" s="41"/>
    </row>
    <row r="19" spans="2:9" ht="18.75" customHeight="1" x14ac:dyDescent="0.2">
      <c r="B19" s="80">
        <v>4</v>
      </c>
      <c r="C19" s="80"/>
      <c r="D19" s="41"/>
      <c r="E19" s="41"/>
      <c r="F19" s="81"/>
      <c r="G19" s="41"/>
    </row>
    <row r="20" spans="2:9" ht="18.75" customHeight="1" x14ac:dyDescent="0.2">
      <c r="B20" s="80">
        <v>5</v>
      </c>
      <c r="C20" s="80"/>
      <c r="D20" s="41"/>
      <c r="E20" s="41"/>
      <c r="F20" s="81"/>
      <c r="G20" s="41"/>
    </row>
    <row r="21" spans="2:9" ht="18.75" customHeight="1" x14ac:dyDescent="0.2">
      <c r="B21" s="80">
        <v>6</v>
      </c>
      <c r="C21" s="80"/>
      <c r="D21" s="41"/>
      <c r="E21" s="41"/>
      <c r="F21" s="81"/>
      <c r="G21" s="41"/>
    </row>
    <row r="22" spans="2:9" ht="18.75" customHeight="1" x14ac:dyDescent="0.2">
      <c r="B22" s="80">
        <v>7</v>
      </c>
      <c r="C22" s="80"/>
      <c r="D22" s="41"/>
      <c r="E22" s="41"/>
      <c r="F22" s="81"/>
      <c r="G22" s="41"/>
    </row>
    <row r="23" spans="2:9" ht="18.75" customHeight="1" x14ac:dyDescent="0.2">
      <c r="B23" s="80">
        <v>8</v>
      </c>
      <c r="C23" s="80"/>
      <c r="D23" s="41"/>
      <c r="E23" s="41"/>
      <c r="F23" s="81"/>
      <c r="G23" s="41"/>
    </row>
    <row r="24" spans="2:9" ht="18.75" customHeight="1" x14ac:dyDescent="0.2">
      <c r="B24" s="80">
        <v>9</v>
      </c>
      <c r="C24" s="80"/>
      <c r="D24" s="41"/>
      <c r="E24" s="41"/>
      <c r="F24" s="81"/>
      <c r="G24" s="41"/>
    </row>
    <row r="25" spans="2:9" ht="18.75" customHeight="1" x14ac:dyDescent="0.2">
      <c r="B25" s="80">
        <v>10</v>
      </c>
      <c r="C25" s="80"/>
      <c r="D25" s="41"/>
      <c r="E25" s="41"/>
      <c r="F25" s="81"/>
      <c r="G25" s="41"/>
    </row>
    <row r="26" spans="2:9" ht="18.75" customHeight="1" x14ac:dyDescent="0.2">
      <c r="B26" s="103" t="s">
        <v>243</v>
      </c>
      <c r="C26" s="103"/>
      <c r="D26" s="78">
        <f>COUNTA(D16:D25)</f>
        <v>0</v>
      </c>
      <c r="E26" s="79" t="s">
        <v>236</v>
      </c>
      <c r="F26" s="82">
        <f>SUM(F16:F25)</f>
        <v>0</v>
      </c>
      <c r="G26" s="87" t="s">
        <v>240</v>
      </c>
      <c r="I26" s="59"/>
    </row>
    <row r="27" spans="2:9" ht="18.75" customHeight="1" x14ac:dyDescent="0.2">
      <c r="B27" s="77" t="s">
        <v>244</v>
      </c>
      <c r="C27" s="78"/>
      <c r="D27" s="78"/>
      <c r="E27" s="78"/>
      <c r="F27" s="78"/>
      <c r="G27" s="79"/>
    </row>
    <row r="28" spans="2:9" ht="18.75" customHeight="1" x14ac:dyDescent="0.2">
      <c r="B28" s="85" t="s">
        <v>230</v>
      </c>
      <c r="C28" s="85" t="s">
        <v>231</v>
      </c>
      <c r="D28" s="85" t="s">
        <v>232</v>
      </c>
      <c r="E28" s="85" t="s">
        <v>233</v>
      </c>
      <c r="F28" s="86" t="s">
        <v>234</v>
      </c>
      <c r="G28" s="85" t="s">
        <v>235</v>
      </c>
    </row>
    <row r="29" spans="2:9" ht="18.75" customHeight="1" x14ac:dyDescent="0.2">
      <c r="B29" s="80">
        <v>1</v>
      </c>
      <c r="C29" s="80"/>
      <c r="D29" s="41"/>
      <c r="E29" s="80"/>
      <c r="F29" s="81"/>
      <c r="G29" s="41"/>
    </row>
    <row r="30" spans="2:9" ht="18.75" customHeight="1" x14ac:dyDescent="0.2">
      <c r="B30" s="80">
        <v>2</v>
      </c>
      <c r="C30" s="80"/>
      <c r="D30" s="41"/>
      <c r="E30" s="80"/>
      <c r="F30" s="81"/>
      <c r="G30" s="41"/>
    </row>
    <row r="31" spans="2:9" ht="18.75" customHeight="1" x14ac:dyDescent="0.2">
      <c r="B31" s="80">
        <v>3</v>
      </c>
      <c r="C31" s="80"/>
      <c r="D31" s="41"/>
      <c r="E31" s="80"/>
      <c r="F31" s="81"/>
      <c r="G31" s="41"/>
    </row>
    <row r="32" spans="2:9" ht="18.75" customHeight="1" x14ac:dyDescent="0.2">
      <c r="B32" s="103" t="s">
        <v>246</v>
      </c>
      <c r="C32" s="103"/>
      <c r="D32" s="78">
        <f>COUNTA(D29:D31)</f>
        <v>0</v>
      </c>
      <c r="E32" s="79" t="s">
        <v>236</v>
      </c>
      <c r="F32" s="82">
        <f>SUM(F29:F31)</f>
        <v>0</v>
      </c>
      <c r="G32" s="87" t="s">
        <v>39</v>
      </c>
    </row>
    <row r="35" spans="2:7" ht="18.75" customHeight="1" x14ac:dyDescent="0.2">
      <c r="B35" s="77" t="s">
        <v>256</v>
      </c>
      <c r="C35" s="78"/>
      <c r="D35" s="78"/>
      <c r="E35" s="78"/>
      <c r="F35" s="78"/>
      <c r="G35" s="79"/>
    </row>
    <row r="36" spans="2:7" ht="18.75" customHeight="1" x14ac:dyDescent="0.2">
      <c r="B36" s="76" t="s">
        <v>230</v>
      </c>
      <c r="C36" s="104" t="s">
        <v>237</v>
      </c>
      <c r="D36" s="105"/>
      <c r="E36" s="106"/>
      <c r="F36" s="76" t="s">
        <v>234</v>
      </c>
      <c r="G36" s="76" t="s">
        <v>238</v>
      </c>
    </row>
    <row r="37" spans="2:7" ht="18.75" customHeight="1" x14ac:dyDescent="0.2">
      <c r="B37" s="80">
        <v>1</v>
      </c>
      <c r="C37" s="107"/>
      <c r="D37" s="108"/>
      <c r="E37" s="109"/>
      <c r="F37" s="81"/>
      <c r="G37" s="81"/>
    </row>
    <row r="38" spans="2:7" ht="18.75" customHeight="1" x14ac:dyDescent="0.2">
      <c r="B38" s="80">
        <v>2</v>
      </c>
      <c r="C38" s="107"/>
      <c r="D38" s="108"/>
      <c r="E38" s="109"/>
      <c r="F38" s="81"/>
      <c r="G38" s="81"/>
    </row>
    <row r="39" spans="2:7" ht="18.75" customHeight="1" x14ac:dyDescent="0.2">
      <c r="B39" s="80">
        <v>3</v>
      </c>
      <c r="C39" s="107"/>
      <c r="D39" s="108"/>
      <c r="E39" s="109"/>
      <c r="F39" s="81"/>
      <c r="G39" s="81"/>
    </row>
    <row r="40" spans="2:7" ht="18.75" customHeight="1" x14ac:dyDescent="0.2">
      <c r="B40" s="103" t="s">
        <v>3</v>
      </c>
      <c r="C40" s="103"/>
      <c r="D40" s="78">
        <f>COUNTA(C37:E39)</f>
        <v>0</v>
      </c>
      <c r="E40" s="79" t="s">
        <v>239</v>
      </c>
      <c r="F40" s="82">
        <f>SUM(F37:F39)</f>
        <v>0</v>
      </c>
      <c r="G40" s="76" t="s">
        <v>241</v>
      </c>
    </row>
  </sheetData>
  <mergeCells count="9">
    <mergeCell ref="B40:C40"/>
    <mergeCell ref="B9:C9"/>
    <mergeCell ref="B26:C26"/>
    <mergeCell ref="C36:E36"/>
    <mergeCell ref="C37:E37"/>
    <mergeCell ref="C38:E38"/>
    <mergeCell ref="C39:E39"/>
    <mergeCell ref="B32:C32"/>
    <mergeCell ref="B13:C13"/>
  </mergeCells>
  <phoneticPr fontId="3"/>
  <dataValidations count="2">
    <dataValidation imeMode="hiragana" allowBlank="1" showInputMessage="1" showErrorMessage="1" sqref="C37:E39 G37:G39 G29:G31 G16:G25 D4:D8 G4:G8 D29:D31 D16:D25" xr:uid="{00000000-0002-0000-0000-000000000000}"/>
    <dataValidation imeMode="off" allowBlank="1" showInputMessage="1" showErrorMessage="1" sqref="C16:C25 E4:F8 C4:C8 C29:C31 F37:F39 E29:F31 E16:F25" xr:uid="{00000000-0002-0000-0000-000001000000}"/>
  </dataValidations>
  <printOptions horizontalCentered="1"/>
  <pageMargins left="0.70866141732283472" right="0.51181102362204722" top="0.74803149606299213" bottom="0.55118110236220474" header="0.31496062992125984" footer="0.31496062992125984"/>
  <pageSetup paperSize="9" orientation="portrait" r:id="rId1"/>
  <headerFooter>
    <oddHeader>&amp;R&amp;"HGｺﾞｼｯｸM,ﾒﾃﾞｨｳﾑ"&amp;10&amp;A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4"/>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92" t="s">
        <v>5</v>
      </c>
      <c r="D7" s="92" t="s">
        <v>6</v>
      </c>
      <c r="E7" s="92" t="s">
        <v>7</v>
      </c>
      <c r="F7" s="92" t="s">
        <v>5</v>
      </c>
      <c r="G7" s="92" t="s">
        <v>6</v>
      </c>
      <c r="H7" s="92" t="s">
        <v>7</v>
      </c>
      <c r="I7" s="92" t="s">
        <v>8</v>
      </c>
      <c r="J7" s="92" t="s">
        <v>9</v>
      </c>
      <c r="K7" s="92" t="s">
        <v>10</v>
      </c>
      <c r="L7" s="103"/>
    </row>
    <row r="8" spans="1:14" ht="26.25" customHeight="1" x14ac:dyDescent="0.2">
      <c r="B8" s="114" t="s">
        <v>186</v>
      </c>
      <c r="C8" s="60"/>
      <c r="D8" s="60"/>
      <c r="E8" s="60"/>
      <c r="F8" s="96"/>
      <c r="G8" s="96"/>
      <c r="H8" s="96"/>
      <c r="I8" s="96"/>
      <c r="J8" s="96"/>
      <c r="K8" s="96"/>
      <c r="L8" s="117">
        <f>SUM(C10:K10)</f>
        <v>0</v>
      </c>
      <c r="N8" s="59" t="s">
        <v>271</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60"/>
      <c r="D11" s="60"/>
      <c r="E11" s="60"/>
      <c r="F11" s="96"/>
      <c r="G11" s="96"/>
      <c r="H11" s="96"/>
      <c r="I11" s="96"/>
      <c r="J11" s="96"/>
      <c r="K11" s="96"/>
      <c r="L11" s="117">
        <f>SUM(C13:K13)</f>
        <v>0</v>
      </c>
      <c r="N11" s="59" t="s">
        <v>271</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94" t="str">
        <f>IF($L$11=0,"",C11-C8)</f>
        <v/>
      </c>
      <c r="D14" s="94" t="str">
        <f t="shared" ref="D14:L15" si="0">IF($L$11=0,"",D11-D8)</f>
        <v/>
      </c>
      <c r="E14" s="94" t="str">
        <f t="shared" si="0"/>
        <v/>
      </c>
      <c r="F14" s="94" t="str">
        <f t="shared" si="0"/>
        <v/>
      </c>
      <c r="G14" s="94" t="str">
        <f t="shared" si="0"/>
        <v/>
      </c>
      <c r="H14" s="94" t="str">
        <f t="shared" si="0"/>
        <v/>
      </c>
      <c r="I14" s="94" t="str">
        <f t="shared" si="0"/>
        <v/>
      </c>
      <c r="J14" s="94" t="str">
        <f t="shared" si="0"/>
        <v/>
      </c>
      <c r="K14" s="94" t="str">
        <f t="shared" si="0"/>
        <v/>
      </c>
      <c r="L14" s="136" t="str">
        <f t="shared" si="0"/>
        <v/>
      </c>
      <c r="N14" s="1" t="s">
        <v>189</v>
      </c>
    </row>
    <row r="15" spans="1:14" ht="13.5" customHeight="1" x14ac:dyDescent="0.2">
      <c r="B15" s="121"/>
      <c r="C15" s="44"/>
      <c r="D15" s="44"/>
      <c r="E15" s="44"/>
      <c r="F15" s="44"/>
      <c r="G15" s="44"/>
      <c r="H15" s="44"/>
      <c r="I15" s="139" t="str">
        <f t="shared" si="0"/>
        <v/>
      </c>
      <c r="J15" s="139" t="str">
        <f t="shared" si="0"/>
        <v/>
      </c>
      <c r="K15" s="44"/>
      <c r="L15" s="137" t="str">
        <f t="shared" si="0"/>
        <v/>
      </c>
    </row>
    <row r="16" spans="1:14" x14ac:dyDescent="0.2">
      <c r="B16" s="122"/>
      <c r="C16" s="139" t="str">
        <f t="shared" ref="C16:L16" si="1">IF($L$11=0,"",C13-C10)</f>
        <v/>
      </c>
      <c r="D16" s="139" t="str">
        <f t="shared" si="1"/>
        <v/>
      </c>
      <c r="E16" s="139" t="str">
        <f t="shared" si="1"/>
        <v/>
      </c>
      <c r="F16" s="139" t="str">
        <f t="shared" si="1"/>
        <v/>
      </c>
      <c r="G16" s="139" t="str">
        <f t="shared" si="1"/>
        <v/>
      </c>
      <c r="H16" s="139" t="str">
        <f t="shared" si="1"/>
        <v/>
      </c>
      <c r="I16" s="139" t="str">
        <f t="shared" si="1"/>
        <v/>
      </c>
      <c r="J16" s="139" t="str">
        <f t="shared" si="1"/>
        <v/>
      </c>
      <c r="K16" s="139" t="str">
        <f t="shared" si="1"/>
        <v/>
      </c>
      <c r="L16" s="138" t="str">
        <f t="shared" si="1"/>
        <v/>
      </c>
      <c r="N16" s="70">
        <f>SUM(C16:K16)</f>
        <v>0</v>
      </c>
    </row>
    <row r="18" spans="1:14" ht="26.25" customHeight="1" x14ac:dyDescent="0.2">
      <c r="A18" s="1" t="s">
        <v>272</v>
      </c>
    </row>
    <row r="19" spans="1:14" x14ac:dyDescent="0.2">
      <c r="B19" s="1" t="s">
        <v>269</v>
      </c>
    </row>
    <row r="20" spans="1:14" x14ac:dyDescent="0.2">
      <c r="B20" s="1" t="s">
        <v>270</v>
      </c>
    </row>
    <row r="21" spans="1:14" x14ac:dyDescent="0.2">
      <c r="B21" s="1" t="s">
        <v>194</v>
      </c>
    </row>
    <row r="22" spans="1:14" s="14" customFormat="1" x14ac:dyDescent="0.2"/>
    <row r="23" spans="1:14" ht="26.25" customHeight="1" x14ac:dyDescent="0.2">
      <c r="B23" s="103"/>
      <c r="C23" s="123" t="s">
        <v>0</v>
      </c>
      <c r="D23" s="123"/>
      <c r="E23" s="123"/>
      <c r="F23" s="103" t="s">
        <v>1</v>
      </c>
      <c r="G23" s="103"/>
      <c r="H23" s="103"/>
      <c r="I23" s="103" t="s">
        <v>2</v>
      </c>
      <c r="J23" s="103"/>
      <c r="K23" s="103"/>
      <c r="L23" s="103" t="s">
        <v>3</v>
      </c>
    </row>
    <row r="24" spans="1:14" ht="26.25" customHeight="1" x14ac:dyDescent="0.2">
      <c r="B24" s="103"/>
      <c r="C24" s="93" t="s">
        <v>14</v>
      </c>
      <c r="D24" s="93" t="s">
        <v>15</v>
      </c>
      <c r="E24" s="93" t="s">
        <v>16</v>
      </c>
      <c r="F24" s="93" t="s">
        <v>14</v>
      </c>
      <c r="G24" s="93" t="s">
        <v>15</v>
      </c>
      <c r="H24" s="93" t="s">
        <v>16</v>
      </c>
      <c r="I24" s="93" t="s">
        <v>17</v>
      </c>
      <c r="J24" s="93" t="s">
        <v>18</v>
      </c>
      <c r="K24" s="93" t="s">
        <v>19</v>
      </c>
      <c r="L24" s="103"/>
    </row>
    <row r="25" spans="1:14" ht="26.25" customHeight="1" x14ac:dyDescent="0.2">
      <c r="B25" s="114" t="s">
        <v>266</v>
      </c>
      <c r="C25" s="60"/>
      <c r="D25" s="60"/>
      <c r="E25" s="60"/>
      <c r="F25" s="96"/>
      <c r="G25" s="96"/>
      <c r="H25" s="96"/>
      <c r="I25" s="96"/>
      <c r="J25" s="96"/>
      <c r="K25" s="96"/>
      <c r="L25" s="117">
        <f>SUM(C27:K27)</f>
        <v>0</v>
      </c>
      <c r="N25" s="1" t="s">
        <v>225</v>
      </c>
    </row>
    <row r="26" spans="1:14" ht="13.5" customHeight="1" x14ac:dyDescent="0.2">
      <c r="B26" s="121"/>
      <c r="C26" s="3"/>
      <c r="D26" s="3"/>
      <c r="E26" s="3"/>
      <c r="F26" s="3"/>
      <c r="G26" s="3"/>
      <c r="H26" s="3"/>
      <c r="I26" s="120">
        <f>SUM(I25:J25)</f>
        <v>0</v>
      </c>
      <c r="J26" s="120"/>
      <c r="K26" s="3"/>
      <c r="L26" s="118"/>
    </row>
    <row r="27" spans="1:14" x14ac:dyDescent="0.2">
      <c r="B27" s="122"/>
      <c r="C27" s="120">
        <f>SUM(C25:E25)</f>
        <v>0</v>
      </c>
      <c r="D27" s="120"/>
      <c r="E27" s="120"/>
      <c r="F27" s="120">
        <f>SUM(F25:H25)</f>
        <v>0</v>
      </c>
      <c r="G27" s="120"/>
      <c r="H27" s="120"/>
      <c r="I27" s="120">
        <f>SUM(I25:K25)</f>
        <v>0</v>
      </c>
      <c r="J27" s="120"/>
      <c r="K27" s="120"/>
      <c r="L27" s="119"/>
    </row>
    <row r="28" spans="1:14" ht="26.25" customHeight="1" x14ac:dyDescent="0.2">
      <c r="B28" s="114" t="s">
        <v>267</v>
      </c>
      <c r="C28" s="60"/>
      <c r="D28" s="60"/>
      <c r="E28" s="60"/>
      <c r="F28" s="96"/>
      <c r="G28" s="96"/>
      <c r="H28" s="96"/>
      <c r="I28" s="96"/>
      <c r="J28" s="96"/>
      <c r="K28" s="96"/>
      <c r="L28" s="117">
        <f>SUM(C30:K30)</f>
        <v>0</v>
      </c>
      <c r="N28" s="1" t="s">
        <v>197</v>
      </c>
    </row>
    <row r="29" spans="1:14" ht="13.5" customHeight="1" x14ac:dyDescent="0.2">
      <c r="B29" s="115"/>
      <c r="C29" s="3"/>
      <c r="D29" s="3"/>
      <c r="E29" s="3"/>
      <c r="F29" s="3"/>
      <c r="G29" s="3"/>
      <c r="H29" s="3"/>
      <c r="I29" s="120">
        <f>SUM(I28:J28)</f>
        <v>0</v>
      </c>
      <c r="J29" s="120"/>
      <c r="K29" s="3"/>
      <c r="L29" s="118"/>
    </row>
    <row r="30" spans="1:14" x14ac:dyDescent="0.2">
      <c r="B30" s="116"/>
      <c r="C30" s="120">
        <f>SUM(C28:E28)</f>
        <v>0</v>
      </c>
      <c r="D30" s="120"/>
      <c r="E30" s="120"/>
      <c r="F30" s="120">
        <f>SUM(F28:H28)</f>
        <v>0</v>
      </c>
      <c r="G30" s="120"/>
      <c r="H30" s="120"/>
      <c r="I30" s="120">
        <f>SUM(I28:K28)</f>
        <v>0</v>
      </c>
      <c r="J30" s="120"/>
      <c r="K30" s="120"/>
      <c r="L30" s="119"/>
    </row>
    <row r="31" spans="1:14" ht="26.25" customHeight="1" x14ac:dyDescent="0.2">
      <c r="B31" s="57" t="s">
        <v>242</v>
      </c>
      <c r="C31" s="110" t="str">
        <f>IF(C13=0,"未判定",(IF(C13&lt;C30,"定員超過","定員内")))</f>
        <v>未判定</v>
      </c>
      <c r="D31" s="110"/>
      <c r="E31" s="110"/>
      <c r="F31" s="110" t="s">
        <v>273</v>
      </c>
      <c r="G31" s="110"/>
      <c r="H31" s="110"/>
      <c r="I31" s="110" t="s">
        <v>274</v>
      </c>
      <c r="J31" s="110"/>
      <c r="K31" s="110"/>
      <c r="L31" s="31" t="s">
        <v>39</v>
      </c>
      <c r="N31" s="56" t="s">
        <v>201</v>
      </c>
    </row>
    <row r="32" spans="1:14" ht="26.25" customHeight="1" x14ac:dyDescent="0.2">
      <c r="B32" s="41" t="s">
        <v>268</v>
      </c>
      <c r="C32" s="111"/>
      <c r="D32" s="112"/>
      <c r="E32" s="112"/>
      <c r="F32" s="112"/>
      <c r="G32" s="112"/>
      <c r="H32" s="112"/>
      <c r="I32" s="112"/>
      <c r="J32" s="112"/>
      <c r="K32" s="112"/>
      <c r="L32" s="113"/>
      <c r="N32" s="1" t="s">
        <v>275</v>
      </c>
    </row>
    <row r="34" spans="1:14" s="55" customFormat="1" ht="18" customHeight="1" x14ac:dyDescent="0.2">
      <c r="B34" s="36"/>
      <c r="C34" s="37"/>
      <c r="D34" s="37"/>
      <c r="E34" s="37"/>
      <c r="F34" s="34"/>
      <c r="G34" s="34"/>
      <c r="H34" s="34"/>
      <c r="I34" s="34"/>
      <c r="J34" s="34"/>
      <c r="K34" s="34"/>
      <c r="L34" s="34"/>
    </row>
    <row r="35" spans="1:14" ht="26.25" customHeight="1" x14ac:dyDescent="0.2">
      <c r="A35" s="1" t="s">
        <v>288</v>
      </c>
    </row>
    <row r="36" spans="1:14" ht="30" customHeight="1" x14ac:dyDescent="0.2">
      <c r="B36" s="97" t="s">
        <v>119</v>
      </c>
      <c r="C36" s="124" t="s">
        <v>121</v>
      </c>
      <c r="D36" s="125"/>
      <c r="E36" s="126"/>
      <c r="F36" s="124" t="s">
        <v>120</v>
      </c>
      <c r="G36" s="125"/>
      <c r="H36" s="125"/>
      <c r="I36" s="125"/>
      <c r="J36" s="125"/>
      <c r="K36" s="125"/>
      <c r="L36" s="126"/>
    </row>
    <row r="37" spans="1:14" ht="30" customHeight="1" x14ac:dyDescent="0.2">
      <c r="B37" s="97" t="s">
        <v>123</v>
      </c>
      <c r="C37" s="127"/>
      <c r="D37" s="128"/>
      <c r="E37" s="129"/>
      <c r="F37" s="130"/>
      <c r="G37" s="131"/>
      <c r="H37" s="131"/>
      <c r="I37" s="131"/>
      <c r="J37" s="131"/>
      <c r="K37" s="131"/>
      <c r="L37" s="132"/>
    </row>
    <row r="38" spans="1:14" ht="30" customHeight="1" x14ac:dyDescent="0.2">
      <c r="B38" s="97" t="s">
        <v>276</v>
      </c>
      <c r="C38" s="133"/>
      <c r="D38" s="134"/>
      <c r="E38" s="135"/>
      <c r="F38" s="130"/>
      <c r="G38" s="131"/>
      <c r="H38" s="131"/>
      <c r="I38" s="131"/>
      <c r="J38" s="131"/>
      <c r="K38" s="131"/>
      <c r="L38" s="132"/>
      <c r="N38" s="1" t="s">
        <v>111</v>
      </c>
    </row>
    <row r="39" spans="1:14" ht="30" customHeight="1" x14ac:dyDescent="0.2">
      <c r="B39" s="97" t="s">
        <v>30</v>
      </c>
      <c r="C39" s="147"/>
      <c r="D39" s="148"/>
      <c r="E39" s="149"/>
      <c r="F39" s="130" t="s">
        <v>118</v>
      </c>
      <c r="G39" s="131"/>
      <c r="H39" s="131"/>
      <c r="I39" s="131"/>
      <c r="J39" s="131"/>
      <c r="K39" s="131"/>
      <c r="L39" s="132"/>
      <c r="N39" s="1" t="s">
        <v>74</v>
      </c>
    </row>
    <row r="40" spans="1:14" ht="30" customHeight="1" x14ac:dyDescent="0.2">
      <c r="B40" s="97" t="s">
        <v>117</v>
      </c>
      <c r="C40" s="150"/>
      <c r="D40" s="151"/>
      <c r="E40" s="152"/>
      <c r="F40" s="130" t="s">
        <v>130</v>
      </c>
      <c r="G40" s="131"/>
      <c r="H40" s="131"/>
      <c r="I40" s="131"/>
      <c r="J40" s="131"/>
      <c r="K40" s="131"/>
      <c r="L40" s="132"/>
      <c r="N40" s="1" t="s">
        <v>74</v>
      </c>
    </row>
    <row r="41" spans="1:14" ht="30" customHeight="1" x14ac:dyDescent="0.2">
      <c r="B41" s="97" t="s">
        <v>23</v>
      </c>
      <c r="C41" s="144"/>
      <c r="D41" s="145"/>
      <c r="E41" s="146"/>
      <c r="F41" s="130"/>
      <c r="G41" s="131"/>
      <c r="H41" s="131"/>
      <c r="I41" s="131"/>
      <c r="J41" s="131"/>
      <c r="K41" s="131"/>
      <c r="L41" s="132"/>
      <c r="N41" s="1" t="s">
        <v>112</v>
      </c>
    </row>
    <row r="42" spans="1:14" ht="30" customHeight="1" x14ac:dyDescent="0.2">
      <c r="B42" s="97" t="s">
        <v>277</v>
      </c>
      <c r="C42" s="144"/>
      <c r="D42" s="145"/>
      <c r="E42" s="146"/>
      <c r="F42" s="130"/>
      <c r="G42" s="131"/>
      <c r="H42" s="131"/>
      <c r="I42" s="131"/>
      <c r="J42" s="131"/>
      <c r="K42" s="131"/>
      <c r="L42" s="132"/>
      <c r="N42" s="1" t="s">
        <v>112</v>
      </c>
    </row>
    <row r="43" spans="1:14" s="35" customFormat="1" ht="18" customHeight="1" x14ac:dyDescent="0.2">
      <c r="B43" s="36"/>
      <c r="C43" s="37"/>
      <c r="D43" s="37"/>
      <c r="E43" s="37"/>
      <c r="F43" s="34"/>
      <c r="G43" s="34"/>
      <c r="H43" s="34"/>
      <c r="I43" s="34"/>
      <c r="J43" s="34"/>
      <c r="K43" s="34"/>
      <c r="L43" s="34"/>
    </row>
    <row r="44" spans="1:14" s="55" customFormat="1" ht="18" customHeight="1" x14ac:dyDescent="0.2">
      <c r="B44" s="36"/>
      <c r="C44" s="37"/>
      <c r="D44" s="37"/>
      <c r="E44" s="37"/>
      <c r="F44" s="34"/>
      <c r="G44" s="34"/>
      <c r="H44" s="34"/>
      <c r="I44" s="34"/>
      <c r="J44" s="34"/>
      <c r="K44" s="34"/>
      <c r="L44" s="34"/>
    </row>
    <row r="45" spans="1:14" s="55" customFormat="1" ht="87.75" customHeight="1" thickBot="1" x14ac:dyDescent="0.25">
      <c r="A45" s="69"/>
      <c r="B45" s="140" t="s">
        <v>208</v>
      </c>
      <c r="C45" s="141"/>
      <c r="D45" s="141"/>
      <c r="E45" s="141"/>
      <c r="F45" s="141"/>
      <c r="G45" s="141"/>
      <c r="H45" s="141"/>
      <c r="I45" s="141"/>
      <c r="J45" s="141"/>
      <c r="K45" s="141"/>
      <c r="L45" s="141"/>
      <c r="M45" s="69"/>
    </row>
    <row r="46" spans="1:14" s="55" customFormat="1" ht="18" customHeight="1" thickTop="1" x14ac:dyDescent="0.2">
      <c r="B46" s="36"/>
      <c r="C46" s="37"/>
      <c r="D46" s="37"/>
      <c r="E46" s="37"/>
      <c r="F46" s="34"/>
      <c r="G46" s="34"/>
      <c r="H46" s="34"/>
      <c r="I46" s="34"/>
      <c r="J46" s="34"/>
      <c r="K46" s="34"/>
      <c r="L46" s="34"/>
    </row>
    <row r="47" spans="1:14" s="24" customFormat="1" ht="22.5" customHeight="1" x14ac:dyDescent="0.2">
      <c r="A47" s="24" t="s">
        <v>203</v>
      </c>
      <c r="N47" s="54"/>
    </row>
    <row r="48" spans="1:14" s="14" customFormat="1" x14ac:dyDescent="0.2"/>
    <row r="49" spans="1:12" s="47" customFormat="1" ht="27" customHeight="1" x14ac:dyDescent="0.2">
      <c r="A49" s="47" t="s">
        <v>210</v>
      </c>
    </row>
    <row r="50" spans="1:12" s="47" customFormat="1" x14ac:dyDescent="0.2">
      <c r="B50" s="142"/>
      <c r="C50" s="143" t="s">
        <v>0</v>
      </c>
      <c r="D50" s="143"/>
      <c r="E50" s="143"/>
      <c r="F50" s="142" t="s">
        <v>1</v>
      </c>
      <c r="G50" s="142"/>
      <c r="H50" s="142"/>
      <c r="I50" s="142" t="s">
        <v>2</v>
      </c>
      <c r="J50" s="142"/>
      <c r="K50" s="142"/>
      <c r="L50" s="142" t="s">
        <v>3</v>
      </c>
    </row>
    <row r="51" spans="1:12" s="47" customFormat="1" x14ac:dyDescent="0.2">
      <c r="B51" s="142"/>
      <c r="C51" s="98" t="s">
        <v>5</v>
      </c>
      <c r="D51" s="98" t="s">
        <v>6</v>
      </c>
      <c r="E51" s="98" t="s">
        <v>7</v>
      </c>
      <c r="F51" s="98" t="s">
        <v>5</v>
      </c>
      <c r="G51" s="98" t="s">
        <v>6</v>
      </c>
      <c r="H51" s="98" t="s">
        <v>7</v>
      </c>
      <c r="I51" s="98" t="s">
        <v>8</v>
      </c>
      <c r="J51" s="98" t="s">
        <v>9</v>
      </c>
      <c r="K51" s="98" t="s">
        <v>10</v>
      </c>
      <c r="L51" s="142"/>
    </row>
    <row r="52" spans="1:12" s="47" customFormat="1" ht="19.5" customHeight="1" x14ac:dyDescent="0.2">
      <c r="B52" s="156" t="s">
        <v>20</v>
      </c>
      <c r="C52" s="49">
        <f>IF($L$11=0,C8,C11)</f>
        <v>0</v>
      </c>
      <c r="D52" s="49">
        <f t="shared" ref="D52:E52" si="2">IF($L$11=0,D8,D11)</f>
        <v>0</v>
      </c>
      <c r="E52" s="49">
        <f t="shared" si="2"/>
        <v>0</v>
      </c>
      <c r="F52" s="102"/>
      <c r="G52" s="102"/>
      <c r="H52" s="102"/>
      <c r="I52" s="102"/>
      <c r="J52" s="102"/>
      <c r="K52" s="102"/>
      <c r="L52" s="159">
        <f>SUM(C54:K54)</f>
        <v>0</v>
      </c>
    </row>
    <row r="53" spans="1:12" s="47" customFormat="1" x14ac:dyDescent="0.2">
      <c r="B53" s="157"/>
      <c r="C53" s="50"/>
      <c r="D53" s="50"/>
      <c r="E53" s="50"/>
      <c r="F53" s="50"/>
      <c r="G53" s="50"/>
      <c r="H53" s="50"/>
      <c r="I53" s="162">
        <f>SUM(I52:J52)</f>
        <v>0</v>
      </c>
      <c r="J53" s="162"/>
      <c r="K53" s="50"/>
      <c r="L53" s="160"/>
    </row>
    <row r="54" spans="1:12" s="47" customFormat="1" x14ac:dyDescent="0.2">
      <c r="B54" s="158"/>
      <c r="C54" s="162">
        <f>SUM(C52:E52)</f>
        <v>0</v>
      </c>
      <c r="D54" s="162"/>
      <c r="E54" s="162"/>
      <c r="F54" s="162">
        <f>SUM(F52:H52)</f>
        <v>0</v>
      </c>
      <c r="G54" s="162"/>
      <c r="H54" s="162"/>
      <c r="I54" s="162">
        <f>SUM(I52:K52)</f>
        <v>0</v>
      </c>
      <c r="J54" s="162"/>
      <c r="K54" s="162"/>
      <c r="L54" s="161"/>
    </row>
    <row r="55" spans="1:12" s="47" customFormat="1" ht="18.75" customHeight="1" x14ac:dyDescent="0.2">
      <c r="B55" s="71" t="s">
        <v>221</v>
      </c>
      <c r="C55" s="153" t="s">
        <v>39</v>
      </c>
      <c r="D55" s="154"/>
      <c r="E55" s="155"/>
      <c r="F55" s="153">
        <f>SUM(C52:D52,F52:G52)</f>
        <v>0</v>
      </c>
      <c r="G55" s="155"/>
      <c r="H55" s="72">
        <f>SUM(E52,H52)</f>
        <v>0</v>
      </c>
      <c r="I55" s="153">
        <f>SUM(I52:J52)</f>
        <v>0</v>
      </c>
      <c r="J55" s="155"/>
      <c r="K55" s="72">
        <f>SUM(K52)</f>
        <v>0</v>
      </c>
      <c r="L55" s="75">
        <f>SUM(F55:K55)</f>
        <v>0</v>
      </c>
    </row>
    <row r="56" spans="1:12" s="47" customFormat="1" x14ac:dyDescent="0.2"/>
    <row r="57" spans="1:12" s="47" customFormat="1" x14ac:dyDescent="0.2"/>
    <row r="58" spans="1:12" s="47" customFormat="1" ht="27" customHeight="1" x14ac:dyDescent="0.2">
      <c r="A58" s="47" t="s">
        <v>289</v>
      </c>
    </row>
    <row r="59" spans="1:12" s="47" customFormat="1" x14ac:dyDescent="0.2">
      <c r="B59" s="142"/>
      <c r="C59" s="143" t="s">
        <v>0</v>
      </c>
      <c r="D59" s="143"/>
      <c r="E59" s="143"/>
      <c r="F59" s="142" t="s">
        <v>1</v>
      </c>
      <c r="G59" s="142"/>
      <c r="H59" s="142"/>
      <c r="I59" s="142" t="s">
        <v>2</v>
      </c>
      <c r="J59" s="142"/>
      <c r="K59" s="142"/>
      <c r="L59" s="142" t="s">
        <v>3</v>
      </c>
    </row>
    <row r="60" spans="1:12" s="47" customFormat="1" ht="24" x14ac:dyDescent="0.2">
      <c r="B60" s="142"/>
      <c r="C60" s="99" t="s">
        <v>14</v>
      </c>
      <c r="D60" s="99" t="s">
        <v>15</v>
      </c>
      <c r="E60" s="99" t="s">
        <v>16</v>
      </c>
      <c r="F60" s="99" t="s">
        <v>14</v>
      </c>
      <c r="G60" s="99" t="s">
        <v>15</v>
      </c>
      <c r="H60" s="99" t="s">
        <v>16</v>
      </c>
      <c r="I60" s="99" t="s">
        <v>17</v>
      </c>
      <c r="J60" s="99" t="s">
        <v>18</v>
      </c>
      <c r="K60" s="99" t="s">
        <v>19</v>
      </c>
      <c r="L60" s="142"/>
    </row>
    <row r="61" spans="1:12" s="47" customFormat="1" ht="19.5" customHeight="1" x14ac:dyDescent="0.2">
      <c r="B61" s="163" t="s">
        <v>133</v>
      </c>
      <c r="C61" s="49">
        <f>IF($L$28=0,C25,C28)</f>
        <v>0</v>
      </c>
      <c r="D61" s="49">
        <f t="shared" ref="D61:E61" si="3">IF($L$28=0,D25,D28)</f>
        <v>0</v>
      </c>
      <c r="E61" s="49">
        <f t="shared" si="3"/>
        <v>0</v>
      </c>
      <c r="F61" s="102"/>
      <c r="G61" s="102"/>
      <c r="H61" s="102"/>
      <c r="I61" s="102"/>
      <c r="J61" s="102"/>
      <c r="K61" s="102"/>
      <c r="L61" s="159">
        <f>SUM(C63:K63)</f>
        <v>0</v>
      </c>
    </row>
    <row r="62" spans="1:12" s="47" customFormat="1" x14ac:dyDescent="0.2">
      <c r="B62" s="164"/>
      <c r="C62" s="50"/>
      <c r="D62" s="50"/>
      <c r="E62" s="50"/>
      <c r="F62" s="50"/>
      <c r="G62" s="50"/>
      <c r="H62" s="50"/>
      <c r="I62" s="162">
        <f>SUM(I61:J61)</f>
        <v>0</v>
      </c>
      <c r="J62" s="162"/>
      <c r="K62" s="50"/>
      <c r="L62" s="160"/>
    </row>
    <row r="63" spans="1:12" s="47" customFormat="1" x14ac:dyDescent="0.2">
      <c r="B63" s="165"/>
      <c r="C63" s="162">
        <f>SUM(C61:E61)</f>
        <v>0</v>
      </c>
      <c r="D63" s="162"/>
      <c r="E63" s="162"/>
      <c r="F63" s="162">
        <f>SUM(F61:H61)</f>
        <v>0</v>
      </c>
      <c r="G63" s="162"/>
      <c r="H63" s="162"/>
      <c r="I63" s="162">
        <f>SUM(I61:K61)</f>
        <v>0</v>
      </c>
      <c r="J63" s="162"/>
      <c r="K63" s="162"/>
      <c r="L63" s="161"/>
    </row>
    <row r="64" spans="1:12" s="47" customFormat="1" ht="18.75" customHeight="1" x14ac:dyDescent="0.2">
      <c r="B64" s="71" t="s">
        <v>220</v>
      </c>
      <c r="C64" s="153" t="s">
        <v>39</v>
      </c>
      <c r="D64" s="154"/>
      <c r="E64" s="155"/>
      <c r="F64" s="153">
        <f>SUM(C61:D61,F61:G61)</f>
        <v>0</v>
      </c>
      <c r="G64" s="155"/>
      <c r="H64" s="72">
        <f>SUM(E61,H61)</f>
        <v>0</v>
      </c>
      <c r="I64" s="153">
        <f>SUM(I61:J61)</f>
        <v>0</v>
      </c>
      <c r="J64" s="155"/>
      <c r="K64" s="72">
        <f>SUM(K61)</f>
        <v>0</v>
      </c>
      <c r="L64" s="75">
        <f>SUM(F64:K64)</f>
        <v>0</v>
      </c>
    </row>
    <row r="65" spans="1:14" s="14" customFormat="1" ht="22.5" customHeight="1" x14ac:dyDescent="0.2"/>
    <row r="66" spans="1:14" s="24" customFormat="1" ht="22.5" customHeight="1" x14ac:dyDescent="0.2">
      <c r="A66" s="24" t="s">
        <v>280</v>
      </c>
    </row>
    <row r="67" spans="1:14" s="14" customFormat="1" ht="30" customHeight="1" x14ac:dyDescent="0.2">
      <c r="B67" s="15"/>
      <c r="C67" s="166" t="s">
        <v>20</v>
      </c>
      <c r="D67" s="166"/>
      <c r="E67" s="166" t="s">
        <v>281</v>
      </c>
      <c r="F67" s="166"/>
      <c r="G67" s="167" t="s">
        <v>22</v>
      </c>
      <c r="H67" s="168"/>
      <c r="I67" s="166" t="s">
        <v>34</v>
      </c>
      <c r="J67" s="166"/>
      <c r="K67" s="166"/>
      <c r="L67" s="166"/>
    </row>
    <row r="68" spans="1:14" s="14" customFormat="1" ht="30" customHeight="1" x14ac:dyDescent="0.2">
      <c r="B68" s="19" t="s">
        <v>101</v>
      </c>
      <c r="C68" s="169">
        <f>ROUND(SUM(C69:D70),0)+C71</f>
        <v>0</v>
      </c>
      <c r="D68" s="170"/>
      <c r="E68" s="171" t="s">
        <v>282</v>
      </c>
      <c r="F68" s="172"/>
      <c r="G68" s="169">
        <f>ROUND(SUM(G69:H70),0)+G71</f>
        <v>0</v>
      </c>
      <c r="H68" s="170"/>
      <c r="I68" s="173" t="s">
        <v>109</v>
      </c>
      <c r="J68" s="174"/>
      <c r="K68" s="174"/>
      <c r="L68" s="175"/>
    </row>
    <row r="69" spans="1:14" s="14" customFormat="1" ht="30" customHeight="1" x14ac:dyDescent="0.2">
      <c r="B69" s="28" t="s">
        <v>104</v>
      </c>
      <c r="C69" s="183">
        <f>ROUNDDOWN(SUM(H55)/年齢別基準!$C$6,1)</f>
        <v>0</v>
      </c>
      <c r="D69" s="184"/>
      <c r="E69" s="185" t="s">
        <v>282</v>
      </c>
      <c r="F69" s="186"/>
      <c r="G69" s="183">
        <f>ROUNDDOWN(SUM(H64)/年齢別基準!$C$6,1)</f>
        <v>0</v>
      </c>
      <c r="H69" s="184"/>
      <c r="I69" s="187" t="s">
        <v>286</v>
      </c>
      <c r="J69" s="188"/>
      <c r="K69" s="188"/>
      <c r="L69" s="189"/>
      <c r="N69" s="14" t="s">
        <v>287</v>
      </c>
    </row>
    <row r="70" spans="1:14" s="14" customFormat="1" ht="30" customHeight="1" x14ac:dyDescent="0.2">
      <c r="B70" s="28" t="s">
        <v>105</v>
      </c>
      <c r="C70" s="190">
        <f>ROUNDDOWN(SUM(F55)/年齢別基準!$C$7,1)</f>
        <v>0</v>
      </c>
      <c r="D70" s="191"/>
      <c r="E70" s="192" t="s">
        <v>283</v>
      </c>
      <c r="F70" s="193"/>
      <c r="G70" s="190">
        <f>ROUNDDOWN(SUM(F64)/年齢別基準!$C$7,1)</f>
        <v>0</v>
      </c>
      <c r="H70" s="191"/>
      <c r="I70" s="194" t="s">
        <v>285</v>
      </c>
      <c r="J70" s="195"/>
      <c r="K70" s="195"/>
      <c r="L70" s="196"/>
      <c r="N70" s="14" t="s">
        <v>287</v>
      </c>
    </row>
    <row r="71" spans="1:14" s="14" customFormat="1" ht="30" customHeight="1" x14ac:dyDescent="0.2">
      <c r="B71" s="74" t="s">
        <v>122</v>
      </c>
      <c r="C71" s="176">
        <f>IF($C$37="無",1,0)</f>
        <v>0</v>
      </c>
      <c r="D71" s="177"/>
      <c r="E71" s="178" t="s">
        <v>284</v>
      </c>
      <c r="F71" s="179"/>
      <c r="G71" s="176">
        <f>IF($C$37="無",1,0)</f>
        <v>0</v>
      </c>
      <c r="H71" s="177"/>
      <c r="I71" s="180" t="s">
        <v>124</v>
      </c>
      <c r="J71" s="181"/>
      <c r="K71" s="181"/>
      <c r="L71" s="182"/>
      <c r="N71" s="14" t="s">
        <v>148</v>
      </c>
    </row>
    <row r="72" spans="1:14" s="14" customFormat="1" ht="30" customHeight="1" x14ac:dyDescent="0.2">
      <c r="B72" s="19" t="s">
        <v>100</v>
      </c>
      <c r="C72" s="169">
        <f>$C$38</f>
        <v>0</v>
      </c>
      <c r="D72" s="170"/>
      <c r="E72" s="171" t="s">
        <v>282</v>
      </c>
      <c r="F72" s="172"/>
      <c r="G72" s="169">
        <f>C72</f>
        <v>0</v>
      </c>
      <c r="H72" s="170"/>
      <c r="I72" s="180"/>
      <c r="J72" s="181"/>
      <c r="K72" s="181"/>
      <c r="L72" s="182"/>
      <c r="N72" s="14" t="s">
        <v>73</v>
      </c>
    </row>
    <row r="73" spans="1:14" s="24" customFormat="1" ht="30" customHeight="1" x14ac:dyDescent="0.2">
      <c r="B73" s="25" t="s">
        <v>25</v>
      </c>
      <c r="C73" s="203" t="str">
        <f>IF(C68=0,"未判定",IF(C68&lt;=C72,"基準適合","基準不適合"))</f>
        <v>未判定</v>
      </c>
      <c r="D73" s="204"/>
      <c r="E73" s="205" t="s">
        <v>284</v>
      </c>
      <c r="F73" s="204"/>
      <c r="G73" s="203" t="str">
        <f>IF(G68=0,"未判定",IF(G68&lt;=G72,"基準適合","基準不適合"))</f>
        <v>未判定</v>
      </c>
      <c r="H73" s="204"/>
      <c r="I73" s="206" t="s">
        <v>39</v>
      </c>
      <c r="J73" s="207"/>
      <c r="K73" s="207"/>
      <c r="L73" s="208"/>
    </row>
    <row r="74" spans="1:14" s="14" customFormat="1" ht="22.5" customHeight="1" x14ac:dyDescent="0.2"/>
    <row r="75" spans="1:14" s="14" customFormat="1" ht="22.5" customHeight="1" x14ac:dyDescent="0.2"/>
    <row r="76" spans="1:14" s="24" customFormat="1" ht="22.5" customHeight="1" x14ac:dyDescent="0.2">
      <c r="A76" s="24" t="s">
        <v>97</v>
      </c>
    </row>
    <row r="77" spans="1:14" s="24" customFormat="1" ht="22.5" customHeight="1" x14ac:dyDescent="0.2">
      <c r="A77" s="24" t="s">
        <v>171</v>
      </c>
    </row>
    <row r="78" spans="1:14" s="14" customFormat="1" ht="30" customHeight="1" x14ac:dyDescent="0.2">
      <c r="B78" s="15"/>
      <c r="C78" s="166" t="s">
        <v>234</v>
      </c>
      <c r="D78" s="166"/>
      <c r="E78" s="166" t="s">
        <v>39</v>
      </c>
      <c r="F78" s="166"/>
      <c r="G78" s="166" t="s">
        <v>39</v>
      </c>
      <c r="H78" s="166"/>
      <c r="I78" s="166" t="s">
        <v>34</v>
      </c>
      <c r="J78" s="166"/>
      <c r="K78" s="166"/>
      <c r="L78" s="166"/>
    </row>
    <row r="79" spans="1:14" s="14" customFormat="1" ht="30" customHeight="1" x14ac:dyDescent="0.2">
      <c r="B79" s="15" t="s">
        <v>44</v>
      </c>
      <c r="C79" s="197">
        <f>IF($C$41="",0,VLOOKUP($C$39,面積!$B$7:$C$19,2))</f>
        <v>0</v>
      </c>
      <c r="D79" s="198"/>
      <c r="E79" s="199" t="s">
        <v>284</v>
      </c>
      <c r="F79" s="200"/>
      <c r="G79" s="199" t="s">
        <v>284</v>
      </c>
      <c r="H79" s="200"/>
      <c r="I79" s="173" t="s">
        <v>66</v>
      </c>
      <c r="J79" s="201"/>
      <c r="K79" s="201"/>
      <c r="L79" s="202"/>
      <c r="N79" s="14" t="s">
        <v>279</v>
      </c>
    </row>
    <row r="80" spans="1:14" s="14" customFormat="1" ht="30" customHeight="1" x14ac:dyDescent="0.2">
      <c r="B80" s="19" t="s">
        <v>24</v>
      </c>
      <c r="C80" s="209">
        <f>$C$41</f>
        <v>0</v>
      </c>
      <c r="D80" s="210"/>
      <c r="E80" s="211" t="s">
        <v>282</v>
      </c>
      <c r="F80" s="212"/>
      <c r="G80" s="211" t="s">
        <v>282</v>
      </c>
      <c r="H80" s="212"/>
      <c r="I80" s="180"/>
      <c r="J80" s="181"/>
      <c r="K80" s="181"/>
      <c r="L80" s="182"/>
      <c r="N80" s="14" t="s">
        <v>73</v>
      </c>
    </row>
    <row r="81" spans="1:14" s="24" customFormat="1" ht="30" customHeight="1" x14ac:dyDescent="0.2">
      <c r="B81" s="25" t="s">
        <v>25</v>
      </c>
      <c r="C81" s="203" t="str">
        <f>IF(C79=0,"未判定",IF(C79&lt;=C80,"基準適合","基準不適合"))</f>
        <v>未判定</v>
      </c>
      <c r="D81" s="204"/>
      <c r="E81" s="205" t="s">
        <v>284</v>
      </c>
      <c r="F81" s="204"/>
      <c r="G81" s="205" t="s">
        <v>284</v>
      </c>
      <c r="H81" s="204"/>
      <c r="I81" s="206" t="s">
        <v>39</v>
      </c>
      <c r="J81" s="207"/>
      <c r="K81" s="207"/>
      <c r="L81" s="208"/>
    </row>
    <row r="82" spans="1:14" s="14" customFormat="1" ht="22.5" customHeight="1" x14ac:dyDescent="0.2"/>
    <row r="83" spans="1:14" s="14" customFormat="1" ht="22.5" customHeight="1" x14ac:dyDescent="0.2"/>
    <row r="84" spans="1:14" s="24" customFormat="1" ht="22.5" customHeight="1" x14ac:dyDescent="0.2">
      <c r="A84" s="24" t="s">
        <v>290</v>
      </c>
    </row>
    <row r="85" spans="1:14" s="14" customFormat="1" ht="30" customHeight="1" x14ac:dyDescent="0.2">
      <c r="B85" s="15"/>
      <c r="C85" s="166" t="s">
        <v>234</v>
      </c>
      <c r="D85" s="166"/>
      <c r="E85" s="166" t="s">
        <v>39</v>
      </c>
      <c r="F85" s="166"/>
      <c r="G85" s="166" t="s">
        <v>39</v>
      </c>
      <c r="H85" s="166"/>
      <c r="I85" s="166" t="s">
        <v>34</v>
      </c>
      <c r="J85" s="166"/>
      <c r="K85" s="166"/>
      <c r="L85" s="166"/>
    </row>
    <row r="86" spans="1:14" s="14" customFormat="1" ht="30" customHeight="1" x14ac:dyDescent="0.2">
      <c r="B86" s="15" t="s">
        <v>44</v>
      </c>
      <c r="C86" s="197">
        <f>IF($C$39="",0,VLOOKUP($C$39,面積!$B$7:$F$19,4))</f>
        <v>0</v>
      </c>
      <c r="D86" s="198"/>
      <c r="E86" s="199" t="s">
        <v>284</v>
      </c>
      <c r="F86" s="200"/>
      <c r="G86" s="199" t="s">
        <v>284</v>
      </c>
      <c r="H86" s="200"/>
      <c r="I86" s="213" t="s">
        <v>69</v>
      </c>
      <c r="J86" s="214"/>
      <c r="K86" s="214"/>
      <c r="L86" s="215"/>
      <c r="N86" s="14" t="s">
        <v>279</v>
      </c>
    </row>
    <row r="87" spans="1:14" s="14" customFormat="1" ht="30" customHeight="1" x14ac:dyDescent="0.2">
      <c r="B87" s="15" t="s">
        <v>24</v>
      </c>
      <c r="C87" s="209">
        <f>C42</f>
        <v>0</v>
      </c>
      <c r="D87" s="210"/>
      <c r="E87" s="211" t="s">
        <v>282</v>
      </c>
      <c r="F87" s="212"/>
      <c r="G87" s="211" t="s">
        <v>282</v>
      </c>
      <c r="H87" s="212"/>
      <c r="I87" s="180"/>
      <c r="J87" s="181"/>
      <c r="K87" s="181"/>
      <c r="L87" s="182"/>
      <c r="N87" s="14" t="s">
        <v>73</v>
      </c>
    </row>
    <row r="88" spans="1:14" s="24" customFormat="1" ht="30" customHeight="1" x14ac:dyDescent="0.2">
      <c r="B88" s="25" t="s">
        <v>25</v>
      </c>
      <c r="C88" s="203" t="str">
        <f>IF(C86=0,"未判定",IF(C86&lt;=C87,"基準適合","基準不適合"))</f>
        <v>未判定</v>
      </c>
      <c r="D88" s="204"/>
      <c r="E88" s="205" t="s">
        <v>284</v>
      </c>
      <c r="F88" s="204"/>
      <c r="G88" s="205" t="s">
        <v>284</v>
      </c>
      <c r="H88" s="204"/>
      <c r="I88" s="206" t="s">
        <v>39</v>
      </c>
      <c r="J88" s="207"/>
      <c r="K88" s="207"/>
      <c r="L88" s="208"/>
    </row>
    <row r="89" spans="1:14" s="14" customFormat="1" ht="22.5" customHeight="1" x14ac:dyDescent="0.2"/>
    <row r="90" spans="1:14" s="14" customFormat="1" ht="22.5" customHeight="1" x14ac:dyDescent="0.2"/>
    <row r="91" spans="1:14" s="14" customFormat="1" ht="22.5" customHeight="1" x14ac:dyDescent="0.2"/>
    <row r="92" spans="1:14" s="14" customFormat="1" ht="22.5" customHeight="1" x14ac:dyDescent="0.2"/>
    <row r="93" spans="1:14" s="14" customFormat="1" ht="22.5" customHeight="1" x14ac:dyDescent="0.2"/>
    <row r="94" spans="1:14" s="14" customFormat="1" ht="22.5" customHeight="1" x14ac:dyDescent="0.2"/>
    <row r="95" spans="1:14" s="14" customFormat="1" ht="22.5" customHeight="1" x14ac:dyDescent="0.2"/>
    <row r="96" spans="1:14" s="14" customFormat="1" ht="22.5" customHeight="1" x14ac:dyDescent="0.2"/>
    <row r="97" s="14" customFormat="1" ht="22.5" customHeight="1" x14ac:dyDescent="0.2"/>
    <row r="98" s="14" customFormat="1" ht="22.5" customHeight="1" x14ac:dyDescent="0.2"/>
    <row r="99" s="14" customFormat="1" ht="22.5" customHeight="1" x14ac:dyDescent="0.2"/>
    <row r="100" s="14" customFormat="1" ht="22.5" customHeight="1" x14ac:dyDescent="0.2"/>
    <row r="101" s="14" customFormat="1" ht="22.5" customHeight="1" x14ac:dyDescent="0.2"/>
    <row r="102" s="14" customFormat="1" ht="22.5" customHeight="1" x14ac:dyDescent="0.2"/>
    <row r="103" s="14" customFormat="1" ht="22.5" customHeight="1" x14ac:dyDescent="0.2"/>
    <row r="104" s="14" customFormat="1" ht="22.5" customHeight="1" x14ac:dyDescent="0.2"/>
    <row r="105" s="14" customFormat="1" ht="22.5" customHeight="1" x14ac:dyDescent="0.2"/>
    <row r="106" s="14" customFormat="1" ht="22.5" customHeight="1" x14ac:dyDescent="0.2"/>
    <row r="107" s="14" customFormat="1" ht="22.5" customHeight="1" x14ac:dyDescent="0.2"/>
    <row r="108" s="14" customFormat="1" ht="22.5" customHeight="1" x14ac:dyDescent="0.2"/>
    <row r="109" s="14" customFormat="1" ht="22.5" customHeight="1" x14ac:dyDescent="0.2"/>
    <row r="110" s="14" customFormat="1" ht="22.5" customHeight="1" x14ac:dyDescent="0.2"/>
    <row r="111" s="14" customFormat="1" ht="22.5" customHeight="1" x14ac:dyDescent="0.2"/>
    <row r="112" s="14" customFormat="1" ht="22.5" customHeight="1" x14ac:dyDescent="0.2"/>
    <row r="113" s="14" customFormat="1" ht="22.5" customHeight="1" x14ac:dyDescent="0.2"/>
    <row r="114" s="14" customFormat="1" ht="22.5" customHeight="1" x14ac:dyDescent="0.2"/>
    <row r="115" s="14" customFormat="1" ht="22.5" customHeight="1" x14ac:dyDescent="0.2"/>
    <row r="116" s="14" customFormat="1" ht="22.5" customHeight="1" x14ac:dyDescent="0.2"/>
    <row r="117" s="14" customFormat="1" ht="22.5" customHeight="1" x14ac:dyDescent="0.2"/>
    <row r="118" s="14" customFormat="1" ht="22.5" customHeight="1" x14ac:dyDescent="0.2"/>
    <row r="119" s="14" customFormat="1" ht="22.5" customHeight="1" x14ac:dyDescent="0.2"/>
    <row r="120" s="14" customFormat="1" ht="22.5" customHeight="1" x14ac:dyDescent="0.2"/>
    <row r="121" s="14" customFormat="1" ht="22.5" customHeight="1" x14ac:dyDescent="0.2"/>
    <row r="122" s="14" customFormat="1" ht="22.5" customHeight="1" x14ac:dyDescent="0.2"/>
    <row r="123" s="14" customFormat="1" ht="22.5" customHeight="1" x14ac:dyDescent="0.2"/>
    <row r="124" s="14" customFormat="1" ht="22.5" customHeight="1" x14ac:dyDescent="0.2"/>
    <row r="125" s="14" customFormat="1" ht="22.5" customHeight="1" x14ac:dyDescent="0.2"/>
    <row r="126" s="14" customFormat="1" ht="22.5" customHeight="1" x14ac:dyDescent="0.2"/>
    <row r="127" s="14" customFormat="1" ht="22.5" customHeight="1" x14ac:dyDescent="0.2"/>
    <row r="128" s="14" customFormat="1" ht="22.5" customHeight="1" x14ac:dyDescent="0.2"/>
    <row r="129" s="14" customFormat="1" ht="22.5" customHeight="1" x14ac:dyDescent="0.2"/>
    <row r="130" s="14" customFormat="1" ht="22.5" customHeight="1" x14ac:dyDescent="0.2"/>
    <row r="131" s="14" customFormat="1" ht="22.5" customHeight="1" x14ac:dyDescent="0.2"/>
    <row r="132" s="14" customFormat="1" ht="22.5" customHeight="1" x14ac:dyDescent="0.2"/>
    <row r="133" s="14" customFormat="1" ht="22.5" customHeight="1" x14ac:dyDescent="0.2"/>
    <row r="134" s="14" customFormat="1" ht="22.5" customHeight="1" x14ac:dyDescent="0.2"/>
    <row r="135" s="14" customFormat="1" ht="22.5" customHeight="1" x14ac:dyDescent="0.2"/>
    <row r="136" s="14" customFormat="1" ht="22.5" customHeight="1" x14ac:dyDescent="0.2"/>
    <row r="137" s="14" customFormat="1" ht="22.5" customHeight="1" x14ac:dyDescent="0.2"/>
    <row r="138" s="14" customFormat="1" ht="22.5" customHeight="1" x14ac:dyDescent="0.2"/>
    <row r="139" s="14" customFormat="1" ht="22.5" customHeight="1" x14ac:dyDescent="0.2"/>
    <row r="140" s="14" customFormat="1" ht="22.5" customHeight="1" x14ac:dyDescent="0.2"/>
    <row r="141" s="14" customFormat="1" ht="22.5" customHeight="1" x14ac:dyDescent="0.2"/>
    <row r="142" s="14" customFormat="1" ht="22.5" customHeight="1" x14ac:dyDescent="0.2"/>
    <row r="143" s="14" customFormat="1" ht="22.5" customHeight="1" x14ac:dyDescent="0.2"/>
    <row r="144" s="14" customFormat="1" ht="22.5" customHeight="1" x14ac:dyDescent="0.2"/>
    <row r="145" s="14" customFormat="1" ht="22.5" customHeight="1" x14ac:dyDescent="0.2"/>
    <row r="146" s="14" customFormat="1" ht="22.5" customHeight="1" x14ac:dyDescent="0.2"/>
    <row r="147" s="14" customFormat="1" ht="22.5" customHeight="1" x14ac:dyDescent="0.2"/>
    <row r="148" s="14" customFormat="1" ht="22.5" customHeight="1" x14ac:dyDescent="0.2"/>
    <row r="149" s="14" customFormat="1" ht="22.5" customHeight="1" x14ac:dyDescent="0.2"/>
    <row r="150" s="14" customFormat="1" ht="22.5" customHeight="1" x14ac:dyDescent="0.2"/>
    <row r="151" s="14" customFormat="1" ht="22.5" customHeight="1" x14ac:dyDescent="0.2"/>
    <row r="152" s="14" customFormat="1" ht="22.5" customHeight="1" x14ac:dyDescent="0.2"/>
    <row r="153" s="14" customFormat="1" ht="22.5" customHeight="1" x14ac:dyDescent="0.2"/>
    <row r="154" s="14" customFormat="1" ht="22.5" customHeight="1" x14ac:dyDescent="0.2"/>
    <row r="155" s="14" customFormat="1" ht="22.5" customHeight="1" x14ac:dyDescent="0.2"/>
    <row r="156" ht="22.5" customHeight="1" x14ac:dyDescent="0.2"/>
    <row r="157" ht="22.5" customHeight="1" x14ac:dyDescent="0.2"/>
    <row r="158" ht="22.5" customHeight="1" x14ac:dyDescent="0.2"/>
    <row r="159" s="14" customFormat="1" ht="22.5" customHeight="1" x14ac:dyDescent="0.2"/>
    <row r="160" s="14" customFormat="1" ht="22.5" customHeight="1" x14ac:dyDescent="0.2"/>
    <row r="161" s="14" customFormat="1" ht="22.5" customHeight="1" x14ac:dyDescent="0.2"/>
    <row r="162" s="14" customFormat="1" ht="22.5" customHeight="1" x14ac:dyDescent="0.2"/>
    <row r="163" s="14" customFormat="1" ht="22.5" customHeight="1" x14ac:dyDescent="0.2"/>
    <row r="164" s="14" customFormat="1" ht="22.5" customHeight="1" x14ac:dyDescent="0.2"/>
    <row r="165" s="14" customFormat="1" ht="22.5" customHeight="1" x14ac:dyDescent="0.2"/>
    <row r="166" s="14" customFormat="1" ht="22.5" customHeight="1" x14ac:dyDescent="0.2"/>
    <row r="167" s="14" customFormat="1" ht="22.5" customHeight="1" x14ac:dyDescent="0.2"/>
    <row r="168" s="14" customFormat="1" ht="22.5" customHeight="1" x14ac:dyDescent="0.2"/>
    <row r="169" s="14" customFormat="1" ht="22.5" customHeight="1" x14ac:dyDescent="0.2"/>
    <row r="170" s="14" customFormat="1" ht="22.5" customHeight="1" x14ac:dyDescent="0.2"/>
    <row r="171" s="14" customFormat="1" ht="22.5" customHeight="1" x14ac:dyDescent="0.2"/>
    <row r="172" s="14" customFormat="1" ht="22.5" customHeight="1" x14ac:dyDescent="0.2"/>
    <row r="173" s="14" customFormat="1" ht="22.5" customHeight="1" x14ac:dyDescent="0.2"/>
    <row r="174" s="14" customFormat="1" ht="22.5" customHeight="1" x14ac:dyDescent="0.2"/>
    <row r="175" s="14" customFormat="1" ht="22.5" customHeight="1" x14ac:dyDescent="0.2"/>
    <row r="176" s="14" customFormat="1" ht="22.5" customHeight="1" x14ac:dyDescent="0.2"/>
    <row r="177" s="14" customFormat="1" ht="22.5" customHeight="1" x14ac:dyDescent="0.2"/>
    <row r="178" s="14" customFormat="1" ht="22.5" customHeight="1" x14ac:dyDescent="0.2"/>
    <row r="179" s="14" customFormat="1" ht="22.5" customHeight="1" x14ac:dyDescent="0.2"/>
    <row r="180" s="14" customFormat="1" ht="22.5" customHeight="1" x14ac:dyDescent="0.2"/>
    <row r="181" s="14" customFormat="1" ht="22.5" customHeight="1" x14ac:dyDescent="0.2"/>
    <row r="182" s="14" customFormat="1" ht="22.5" customHeight="1" x14ac:dyDescent="0.2"/>
    <row r="183" s="14" customFormat="1" ht="22.5" customHeight="1" x14ac:dyDescent="0.2"/>
    <row r="184" s="14" customFormat="1" ht="22.5" customHeight="1" x14ac:dyDescent="0.2"/>
    <row r="185" s="14" customFormat="1" ht="22.5" customHeight="1" x14ac:dyDescent="0.2"/>
    <row r="186" s="14" customFormat="1" ht="22.5" customHeight="1" x14ac:dyDescent="0.2"/>
    <row r="187" s="14" customFormat="1" ht="22.5" customHeight="1" x14ac:dyDescent="0.2"/>
    <row r="188" s="14" customFormat="1" ht="22.5" customHeight="1" x14ac:dyDescent="0.2"/>
    <row r="189" s="14" customFormat="1" ht="22.5" customHeight="1" x14ac:dyDescent="0.2"/>
    <row r="190" s="14" customFormat="1" ht="22.5" customHeight="1" x14ac:dyDescent="0.2"/>
    <row r="191" s="14" customFormat="1" ht="22.5" customHeight="1" x14ac:dyDescent="0.2"/>
    <row r="192" s="14" customFormat="1" ht="22.5" customHeight="1" x14ac:dyDescent="0.2"/>
    <row r="193" s="14" customFormat="1" ht="22.5" customHeight="1" x14ac:dyDescent="0.2"/>
    <row r="194" s="14" customFormat="1" ht="22.5" customHeight="1" x14ac:dyDescent="0.2"/>
    <row r="195" s="14" customFormat="1" ht="22.5" customHeight="1" x14ac:dyDescent="0.2"/>
    <row r="196" s="14" customFormat="1" ht="22.5" customHeight="1" x14ac:dyDescent="0.2"/>
    <row r="197" s="14" customFormat="1" ht="22.5" customHeight="1" x14ac:dyDescent="0.2"/>
    <row r="198" s="14" customFormat="1" ht="22.5" customHeight="1" x14ac:dyDescent="0.2"/>
    <row r="199" s="14" customFormat="1" ht="22.5" customHeight="1" x14ac:dyDescent="0.2"/>
    <row r="200" s="14" customFormat="1" ht="22.5" customHeight="1" x14ac:dyDescent="0.2"/>
    <row r="201" s="14" customFormat="1" ht="22.5" customHeight="1" x14ac:dyDescent="0.2"/>
    <row r="202" s="14" customFormat="1" ht="22.5" customHeight="1" x14ac:dyDescent="0.2"/>
    <row r="203" s="14" customFormat="1" ht="22.5" customHeight="1" x14ac:dyDescent="0.2"/>
    <row r="204" s="14" customFormat="1" ht="22.5" customHeight="1" x14ac:dyDescent="0.2"/>
    <row r="205" s="14" customFormat="1" ht="22.5" customHeight="1" x14ac:dyDescent="0.2"/>
    <row r="206" s="14" customFormat="1" ht="22.5" customHeight="1" x14ac:dyDescent="0.2"/>
    <row r="207" s="14" customFormat="1" ht="22.5" customHeight="1" x14ac:dyDescent="0.2"/>
    <row r="208" s="14" customFormat="1" ht="22.5" customHeight="1" x14ac:dyDescent="0.2"/>
    <row r="209" s="14" customFormat="1" ht="22.5" customHeight="1" x14ac:dyDescent="0.2"/>
    <row r="210" s="14" customFormat="1" ht="22.5" customHeight="1" x14ac:dyDescent="0.2"/>
    <row r="211" s="14" customFormat="1" ht="22.5" customHeight="1" x14ac:dyDescent="0.2"/>
    <row r="212" s="14" customFormat="1" ht="22.5" customHeight="1" x14ac:dyDescent="0.2"/>
    <row r="213" s="14" customFormat="1" ht="22.5" customHeight="1" x14ac:dyDescent="0.2"/>
    <row r="214" s="14" customFormat="1" ht="22.5" customHeight="1" x14ac:dyDescent="0.2"/>
    <row r="215" s="14" customFormat="1" ht="22.5" customHeight="1" x14ac:dyDescent="0.2"/>
    <row r="216" s="14" customFormat="1" ht="22.5" customHeight="1" x14ac:dyDescent="0.2"/>
    <row r="217" s="14" customFormat="1" ht="22.5" customHeight="1" x14ac:dyDescent="0.2"/>
    <row r="218" s="14" customFormat="1" ht="22.5" customHeight="1" x14ac:dyDescent="0.2"/>
    <row r="219" s="14" customFormat="1" ht="22.5" customHeight="1" x14ac:dyDescent="0.2"/>
    <row r="220" s="14" customFormat="1" ht="22.5" customHeight="1" x14ac:dyDescent="0.2"/>
    <row r="221" s="14" customFormat="1" ht="22.5" customHeight="1" x14ac:dyDescent="0.2"/>
    <row r="222" s="14" customFormat="1"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147">
    <mergeCell ref="C88:D88"/>
    <mergeCell ref="E88:F88"/>
    <mergeCell ref="G88:H88"/>
    <mergeCell ref="I88:L88"/>
    <mergeCell ref="C86:D86"/>
    <mergeCell ref="E86:F86"/>
    <mergeCell ref="G86:H86"/>
    <mergeCell ref="I86:L86"/>
    <mergeCell ref="C87:D87"/>
    <mergeCell ref="E87:F87"/>
    <mergeCell ref="G87:H87"/>
    <mergeCell ref="I87:L87"/>
    <mergeCell ref="C85:D85"/>
    <mergeCell ref="E85:F85"/>
    <mergeCell ref="G85:H85"/>
    <mergeCell ref="I85:L85"/>
    <mergeCell ref="C81:D81"/>
    <mergeCell ref="E81:F81"/>
    <mergeCell ref="G81:H81"/>
    <mergeCell ref="I81:L81"/>
    <mergeCell ref="C80:D80"/>
    <mergeCell ref="E80:F80"/>
    <mergeCell ref="G80:H80"/>
    <mergeCell ref="I80:L80"/>
    <mergeCell ref="C78:D78"/>
    <mergeCell ref="E78:F78"/>
    <mergeCell ref="G78:H78"/>
    <mergeCell ref="I78:L78"/>
    <mergeCell ref="C79:D79"/>
    <mergeCell ref="E79:F79"/>
    <mergeCell ref="G79:H79"/>
    <mergeCell ref="I79:L79"/>
    <mergeCell ref="C73:D73"/>
    <mergeCell ref="E73:F73"/>
    <mergeCell ref="G73:H73"/>
    <mergeCell ref="I73:L73"/>
    <mergeCell ref="C71:D71"/>
    <mergeCell ref="E71:F71"/>
    <mergeCell ref="G71:H71"/>
    <mergeCell ref="I71:L71"/>
    <mergeCell ref="C72:D72"/>
    <mergeCell ref="E72:F72"/>
    <mergeCell ref="G72:H72"/>
    <mergeCell ref="I72:L72"/>
    <mergeCell ref="C69:D69"/>
    <mergeCell ref="E69:F69"/>
    <mergeCell ref="G69:H69"/>
    <mergeCell ref="I69:L69"/>
    <mergeCell ref="C70:D70"/>
    <mergeCell ref="E70:F70"/>
    <mergeCell ref="G70:H70"/>
    <mergeCell ref="I70:L70"/>
    <mergeCell ref="C67:D67"/>
    <mergeCell ref="E67:F67"/>
    <mergeCell ref="G67:H67"/>
    <mergeCell ref="I67:L67"/>
    <mergeCell ref="C68:D68"/>
    <mergeCell ref="E68:F68"/>
    <mergeCell ref="G68:H68"/>
    <mergeCell ref="I68:L68"/>
    <mergeCell ref="C64:E64"/>
    <mergeCell ref="F64:G64"/>
    <mergeCell ref="I64:J64"/>
    <mergeCell ref="L59:L60"/>
    <mergeCell ref="B61:B63"/>
    <mergeCell ref="L61:L63"/>
    <mergeCell ref="I62:J62"/>
    <mergeCell ref="C63:E63"/>
    <mergeCell ref="F63:H63"/>
    <mergeCell ref="I63:K63"/>
    <mergeCell ref="B59:B60"/>
    <mergeCell ref="C59:E59"/>
    <mergeCell ref="F59:H59"/>
    <mergeCell ref="I59:K59"/>
    <mergeCell ref="C55:E55"/>
    <mergeCell ref="F55:G55"/>
    <mergeCell ref="I55:J55"/>
    <mergeCell ref="B52:B54"/>
    <mergeCell ref="L52:L54"/>
    <mergeCell ref="I53:J53"/>
    <mergeCell ref="C54:E54"/>
    <mergeCell ref="F54:H54"/>
    <mergeCell ref="I54:K54"/>
    <mergeCell ref="B45:L45"/>
    <mergeCell ref="B50:B51"/>
    <mergeCell ref="C50:E50"/>
    <mergeCell ref="F50:H50"/>
    <mergeCell ref="I50:K50"/>
    <mergeCell ref="L50:L51"/>
    <mergeCell ref="C42:E42"/>
    <mergeCell ref="F42:L42"/>
    <mergeCell ref="C39:E39"/>
    <mergeCell ref="F39:L39"/>
    <mergeCell ref="C40:E40"/>
    <mergeCell ref="F40:L40"/>
    <mergeCell ref="C41:E41"/>
    <mergeCell ref="F41:L41"/>
    <mergeCell ref="C36:E36"/>
    <mergeCell ref="F36:L36"/>
    <mergeCell ref="C37:E37"/>
    <mergeCell ref="F37:L37"/>
    <mergeCell ref="C38:E38"/>
    <mergeCell ref="F38:L38"/>
    <mergeCell ref="B6:B7"/>
    <mergeCell ref="C6:E6"/>
    <mergeCell ref="F6:H6"/>
    <mergeCell ref="I6:K6"/>
    <mergeCell ref="L6:L7"/>
    <mergeCell ref="B8:B10"/>
    <mergeCell ref="L8:L10"/>
    <mergeCell ref="I9:J9"/>
    <mergeCell ref="C10:E10"/>
    <mergeCell ref="F10:H10"/>
    <mergeCell ref="I10:K10"/>
    <mergeCell ref="B14:B16"/>
    <mergeCell ref="L14:L16"/>
    <mergeCell ref="I15:J15"/>
    <mergeCell ref="C16:E16"/>
    <mergeCell ref="F16:H16"/>
    <mergeCell ref="I16:K16"/>
    <mergeCell ref="B11:B13"/>
    <mergeCell ref="L11:L13"/>
    <mergeCell ref="I12:J12"/>
    <mergeCell ref="C13:E13"/>
    <mergeCell ref="F13:H13"/>
    <mergeCell ref="I13:K13"/>
    <mergeCell ref="B25:B27"/>
    <mergeCell ref="L25:L27"/>
    <mergeCell ref="I26:J26"/>
    <mergeCell ref="C27:E27"/>
    <mergeCell ref="F27:H27"/>
    <mergeCell ref="I27:K27"/>
    <mergeCell ref="B23:B24"/>
    <mergeCell ref="C23:E23"/>
    <mergeCell ref="F23:H23"/>
    <mergeCell ref="I23:K23"/>
    <mergeCell ref="L23:L24"/>
    <mergeCell ref="C31:E31"/>
    <mergeCell ref="F31:H31"/>
    <mergeCell ref="I31:K31"/>
    <mergeCell ref="C32:L32"/>
    <mergeCell ref="B28:B30"/>
    <mergeCell ref="L28:L30"/>
    <mergeCell ref="I29:J29"/>
    <mergeCell ref="C30:E30"/>
    <mergeCell ref="F30:H30"/>
    <mergeCell ref="I30:K30"/>
  </mergeCells>
  <phoneticPr fontId="3"/>
  <conditionalFormatting sqref="C31:K31">
    <cfRule type="containsText" dxfId="43" priority="10" operator="containsText" text="定員超過">
      <formula>NOT(ISERROR(SEARCH("定員超過",C31)))</formula>
    </cfRule>
  </conditionalFormatting>
  <dataValidations count="3">
    <dataValidation imeMode="on" allowBlank="1" showInputMessage="1" showErrorMessage="1" sqref="C32:L32" xr:uid="{00000000-0002-0000-0100-000000000000}"/>
    <dataValidation imeMode="off" allowBlank="1" showInputMessage="1" showErrorMessage="1" sqref="J11 I13 K8:K9 J8 C8:I9 D11:I12 F10 I10 F30:F31 K15 F16 I16 C16 C15:I15 C10:C13 K28:K29 I30:I31 J28 K25:K26 J25 C25:I26 D28:I29 F27 I27 K11:K12 F13 C27:C31 C34 D39:E39 C63:C64 K61:K62 F63:F64 C46 C53:I53 I54:I55 C54:C55 K52:K53 I63:I64 F54:F55 C62:I62 C52:J52 C61:J61 C38:C44" xr:uid="{00000000-0002-0000-0100-000001000000}"/>
    <dataValidation type="list" imeMode="off" allowBlank="1" showInputMessage="1" showErrorMessage="1" sqref="C37:E37" xr:uid="{00000000-0002-0000-0100-000002000000}">
      <formula1>"有,無"</formula1>
    </dataValidation>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2" manualBreakCount="2">
    <brk id="34" max="12" man="1"/>
    <brk id="65" max="12" man="1"/>
  </rowBreaks>
  <extLst>
    <ext xmlns:x14="http://schemas.microsoft.com/office/spreadsheetml/2009/9/main" uri="{78C0D931-6437-407d-A8EE-F0AAD7539E65}">
      <x14:conditionalFormattings>
        <x14:conditionalFormatting xmlns:xm="http://schemas.microsoft.com/office/excel/2006/main">
          <x14:cfRule type="containsText" priority="9" operator="containsText" text="不適合" id="{FBC3EA24-C7D8-4CDB-893F-78972B945A14}">
            <xm:f>NOT(ISERROR(SEARCH("不適合",幼稚園型認定こども園!C119)))</xm:f>
            <x14:dxf>
              <font>
                <b/>
                <i val="0"/>
                <color theme="0"/>
              </font>
              <fill>
                <patternFill>
                  <bgColor rgb="FFFF0000"/>
                </patternFill>
              </fill>
            </x14:dxf>
          </x14:cfRule>
          <xm:sqref>C88:D88</xm:sqref>
        </x14:conditionalFormatting>
        <x14:conditionalFormatting xmlns:xm="http://schemas.microsoft.com/office/excel/2006/main">
          <x14:cfRule type="containsText" priority="5" operator="containsText" text="不適合" id="{00FEC1F1-FB9C-4D9E-9E25-0E2C244F59D2}">
            <xm:f>NOT(ISERROR(SEARCH("不適合",幼稚園型認定こども園!C86)))</xm:f>
            <x14:dxf>
              <font>
                <b/>
                <i val="0"/>
                <color theme="0"/>
              </font>
              <fill>
                <patternFill>
                  <bgColor rgb="FFFF0000"/>
                </patternFill>
              </fill>
            </x14:dxf>
          </x14:cfRule>
          <xm:sqref>C73:H73</xm:sqref>
        </x14:conditionalFormatting>
        <x14:conditionalFormatting xmlns:xm="http://schemas.microsoft.com/office/excel/2006/main">
          <x14:cfRule type="containsText" priority="24" operator="containsText" text="不適合" id="{FBC3EA24-C7D8-4CDB-893F-78972B945A14}">
            <xm:f>NOT(ISERROR(SEARCH("不適合",幼稚園型認定こども園!C107)))</xm:f>
            <x14:dxf>
              <font>
                <b/>
                <i val="0"/>
                <color theme="0"/>
              </font>
              <fill>
                <patternFill>
                  <bgColor rgb="FFFF0000"/>
                </patternFill>
              </fill>
            </x14:dxf>
          </x14:cfRule>
          <xm:sqref>C81:H81</xm:sqref>
        </x14:conditionalFormatting>
        <x14:conditionalFormatting xmlns:xm="http://schemas.microsoft.com/office/excel/2006/main">
          <x14:cfRule type="containsText" priority="1" operator="containsText" text="不適合" id="{78F01FA1-C661-4BE6-9F02-9C5BEE125C1A}">
            <xm:f>NOT(ISERROR(SEARCH("不適合",幼稚園型認定こども園!E114)))</xm:f>
            <x14:dxf>
              <font>
                <b/>
                <i val="0"/>
                <color theme="0"/>
              </font>
              <fill>
                <patternFill>
                  <bgColor rgb="FFFF0000"/>
                </patternFill>
              </fill>
            </x14:dxf>
          </x14:cfRule>
          <xm:sqref>E88:H88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5"/>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40" t="s">
        <v>5</v>
      </c>
      <c r="D7" s="40" t="s">
        <v>6</v>
      </c>
      <c r="E7" s="40" t="s">
        <v>7</v>
      </c>
      <c r="F7" s="40" t="s">
        <v>5</v>
      </c>
      <c r="G7" s="40" t="s">
        <v>6</v>
      </c>
      <c r="H7" s="40" t="s">
        <v>7</v>
      </c>
      <c r="I7" s="40" t="s">
        <v>8</v>
      </c>
      <c r="J7" s="40" t="s">
        <v>9</v>
      </c>
      <c r="K7" s="40" t="s">
        <v>10</v>
      </c>
      <c r="L7" s="103"/>
    </row>
    <row r="8" spans="1:14" ht="26.25" customHeight="1" x14ac:dyDescent="0.2">
      <c r="B8" s="114" t="s">
        <v>186</v>
      </c>
      <c r="C8" s="96"/>
      <c r="D8" s="96"/>
      <c r="E8" s="96"/>
      <c r="F8" s="60"/>
      <c r="G8" s="60"/>
      <c r="H8" s="60"/>
      <c r="I8" s="60"/>
      <c r="J8" s="60"/>
      <c r="K8" s="60"/>
      <c r="L8" s="117">
        <f>SUM(C10:K10)</f>
        <v>0</v>
      </c>
      <c r="N8" s="59" t="s">
        <v>223</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96"/>
      <c r="D11" s="96"/>
      <c r="E11" s="96"/>
      <c r="F11" s="60"/>
      <c r="G11" s="60"/>
      <c r="H11" s="60"/>
      <c r="I11" s="60"/>
      <c r="J11" s="60"/>
      <c r="K11" s="60"/>
      <c r="L11" s="117">
        <f>SUM(C13:K13)</f>
        <v>0</v>
      </c>
      <c r="N11" s="59" t="s">
        <v>223</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65" t="str">
        <f>IF($L$11=0,"",C11-C8)</f>
        <v/>
      </c>
      <c r="D14" s="65" t="str">
        <f t="shared" ref="D14:L15" si="0">IF($L$11=0,"",D11-D8)</f>
        <v/>
      </c>
      <c r="E14" s="65" t="str">
        <f t="shared" si="0"/>
        <v/>
      </c>
      <c r="F14" s="65" t="str">
        <f t="shared" si="0"/>
        <v/>
      </c>
      <c r="G14" s="65" t="str">
        <f t="shared" si="0"/>
        <v/>
      </c>
      <c r="H14" s="65" t="str">
        <f t="shared" si="0"/>
        <v/>
      </c>
      <c r="I14" s="65" t="str">
        <f t="shared" si="0"/>
        <v/>
      </c>
      <c r="J14" s="65" t="str">
        <f t="shared" si="0"/>
        <v/>
      </c>
      <c r="K14" s="65" t="str">
        <f t="shared" si="0"/>
        <v/>
      </c>
      <c r="L14" s="136" t="str">
        <f t="shared" si="0"/>
        <v/>
      </c>
      <c r="N14" s="1" t="s">
        <v>189</v>
      </c>
    </row>
    <row r="15" spans="1:14" ht="13.5" customHeight="1" x14ac:dyDescent="0.2">
      <c r="B15" s="121"/>
      <c r="C15" s="44"/>
      <c r="D15" s="44"/>
      <c r="E15" s="44"/>
      <c r="F15" s="44"/>
      <c r="G15" s="44"/>
      <c r="H15" s="44"/>
      <c r="I15" s="139" t="str">
        <f t="shared" si="0"/>
        <v/>
      </c>
      <c r="J15" s="139" t="str">
        <f t="shared" si="0"/>
        <v/>
      </c>
      <c r="K15" s="44"/>
      <c r="L15" s="137" t="str">
        <f t="shared" si="0"/>
        <v/>
      </c>
    </row>
    <row r="16" spans="1:14" x14ac:dyDescent="0.2">
      <c r="B16" s="122"/>
      <c r="C16" s="139" t="str">
        <f t="shared" ref="C16:L16" si="1">IF($L$11=0,"",C13-C10)</f>
        <v/>
      </c>
      <c r="D16" s="139" t="str">
        <f t="shared" si="1"/>
        <v/>
      </c>
      <c r="E16" s="139" t="str">
        <f t="shared" si="1"/>
        <v/>
      </c>
      <c r="F16" s="139" t="str">
        <f t="shared" si="1"/>
        <v/>
      </c>
      <c r="G16" s="139" t="str">
        <f t="shared" si="1"/>
        <v/>
      </c>
      <c r="H16" s="139" t="str">
        <f t="shared" si="1"/>
        <v/>
      </c>
      <c r="I16" s="139" t="str">
        <f t="shared" si="1"/>
        <v/>
      </c>
      <c r="J16" s="139" t="str">
        <f t="shared" si="1"/>
        <v/>
      </c>
      <c r="K16" s="139" t="str">
        <f t="shared" si="1"/>
        <v/>
      </c>
      <c r="L16" s="138" t="str">
        <f t="shared" si="1"/>
        <v/>
      </c>
      <c r="N16" s="70">
        <f>SUM(C16:K16)</f>
        <v>0</v>
      </c>
    </row>
    <row r="18" spans="1:12" ht="26.25" customHeight="1" x14ac:dyDescent="0.2">
      <c r="A18" s="1" t="s">
        <v>11</v>
      </c>
    </row>
    <row r="19" spans="1:12" x14ac:dyDescent="0.2">
      <c r="B19" s="1" t="s">
        <v>200</v>
      </c>
    </row>
    <row r="20" spans="1:12" x14ac:dyDescent="0.2">
      <c r="B20" s="1" t="s">
        <v>206</v>
      </c>
    </row>
    <row r="21" spans="1:12" s="14" customFormat="1" x14ac:dyDescent="0.2"/>
    <row r="22" spans="1:12" ht="26.25" customHeight="1" x14ac:dyDescent="0.2">
      <c r="B22" s="103"/>
      <c r="C22" s="123" t="s">
        <v>12</v>
      </c>
      <c r="D22" s="123"/>
      <c r="E22" s="123"/>
      <c r="F22" s="103" t="s">
        <v>13</v>
      </c>
      <c r="G22" s="103"/>
      <c r="H22" s="103"/>
      <c r="I22" s="103"/>
      <c r="J22" s="103"/>
      <c r="K22" s="103"/>
      <c r="L22" s="103" t="s">
        <v>3</v>
      </c>
    </row>
    <row r="23" spans="1:12" ht="26.25" customHeight="1" x14ac:dyDescent="0.2">
      <c r="B23" s="103"/>
      <c r="C23" s="40" t="s">
        <v>5</v>
      </c>
      <c r="D23" s="40" t="s">
        <v>6</v>
      </c>
      <c r="E23" s="40" t="s">
        <v>7</v>
      </c>
      <c r="F23" s="40" t="s">
        <v>5</v>
      </c>
      <c r="G23" s="40" t="s">
        <v>6</v>
      </c>
      <c r="H23" s="40" t="s">
        <v>7</v>
      </c>
      <c r="I23" s="40" t="s">
        <v>8</v>
      </c>
      <c r="J23" s="40" t="s">
        <v>9</v>
      </c>
      <c r="K23" s="40" t="s">
        <v>10</v>
      </c>
      <c r="L23" s="103"/>
    </row>
    <row r="24" spans="1:12" ht="26.25" customHeight="1" x14ac:dyDescent="0.2">
      <c r="B24" s="41" t="s">
        <v>190</v>
      </c>
      <c r="C24" s="95"/>
      <c r="D24" s="95"/>
      <c r="E24" s="95"/>
      <c r="F24" s="60"/>
      <c r="G24" s="60"/>
      <c r="H24" s="60"/>
      <c r="I24" s="60"/>
      <c r="J24" s="60"/>
      <c r="K24" s="60"/>
      <c r="L24" s="42">
        <f>SUM(C24:K24)</f>
        <v>0</v>
      </c>
    </row>
    <row r="25" spans="1:12" ht="26.25" customHeight="1" x14ac:dyDescent="0.2">
      <c r="B25" s="41" t="s">
        <v>191</v>
      </c>
      <c r="C25" s="95"/>
      <c r="D25" s="95"/>
      <c r="E25" s="95"/>
      <c r="F25" s="60"/>
      <c r="G25" s="60"/>
      <c r="H25" s="60"/>
      <c r="I25" s="60"/>
      <c r="J25" s="60"/>
      <c r="K25" s="60"/>
      <c r="L25" s="42">
        <f>SUM(C25:K25)</f>
        <v>0</v>
      </c>
    </row>
    <row r="26" spans="1:12" ht="26.25" customHeight="1" x14ac:dyDescent="0.2">
      <c r="B26" s="41" t="s">
        <v>188</v>
      </c>
      <c r="C26" s="65" t="str">
        <f>IF($L$25=0,"",C25-C24)</f>
        <v/>
      </c>
      <c r="D26" s="65" t="str">
        <f t="shared" ref="D26:L26" si="2">IF($L$25=0,"",D25-D24)</f>
        <v/>
      </c>
      <c r="E26" s="65" t="str">
        <f t="shared" si="2"/>
        <v/>
      </c>
      <c r="F26" s="65" t="str">
        <f t="shared" si="2"/>
        <v/>
      </c>
      <c r="G26" s="65" t="str">
        <f t="shared" si="2"/>
        <v/>
      </c>
      <c r="H26" s="65" t="str">
        <f t="shared" si="2"/>
        <v/>
      </c>
      <c r="I26" s="65" t="str">
        <f t="shared" si="2"/>
        <v/>
      </c>
      <c r="J26" s="65" t="str">
        <f t="shared" si="2"/>
        <v/>
      </c>
      <c r="K26" s="65" t="str">
        <f t="shared" si="2"/>
        <v/>
      </c>
      <c r="L26" s="65" t="str">
        <f t="shared" si="2"/>
        <v/>
      </c>
    </row>
    <row r="27" spans="1:12" ht="11.25" customHeight="1" x14ac:dyDescent="0.2"/>
    <row r="28" spans="1:12" ht="26.25" customHeight="1" x14ac:dyDescent="0.2">
      <c r="A28" s="1" t="s">
        <v>192</v>
      </c>
    </row>
    <row r="29" spans="1:12" x14ac:dyDescent="0.2">
      <c r="B29" s="1" t="s">
        <v>193</v>
      </c>
    </row>
    <row r="30" spans="1:12" x14ac:dyDescent="0.2">
      <c r="B30" s="1" t="s">
        <v>207</v>
      </c>
    </row>
    <row r="31" spans="1:12" x14ac:dyDescent="0.2">
      <c r="B31" s="1" t="s">
        <v>194</v>
      </c>
    </row>
    <row r="32" spans="1:12" s="14" customFormat="1" x14ac:dyDescent="0.2"/>
    <row r="33" spans="1:14" ht="26.25" customHeight="1" x14ac:dyDescent="0.2">
      <c r="B33" s="103"/>
      <c r="C33" s="123" t="s">
        <v>0</v>
      </c>
      <c r="D33" s="123"/>
      <c r="E33" s="123"/>
      <c r="F33" s="103" t="s">
        <v>1</v>
      </c>
      <c r="G33" s="103"/>
      <c r="H33" s="103"/>
      <c r="I33" s="103" t="s">
        <v>2</v>
      </c>
      <c r="J33" s="103"/>
      <c r="K33" s="103"/>
      <c r="L33" s="103" t="s">
        <v>3</v>
      </c>
    </row>
    <row r="34" spans="1:14" ht="26.25" customHeight="1" x14ac:dyDescent="0.2">
      <c r="B34" s="103"/>
      <c r="C34" s="43" t="s">
        <v>14</v>
      </c>
      <c r="D34" s="43" t="s">
        <v>15</v>
      </c>
      <c r="E34" s="43" t="s">
        <v>16</v>
      </c>
      <c r="F34" s="43" t="s">
        <v>14</v>
      </c>
      <c r="G34" s="43" t="s">
        <v>15</v>
      </c>
      <c r="H34" s="43" t="s">
        <v>16</v>
      </c>
      <c r="I34" s="43" t="s">
        <v>17</v>
      </c>
      <c r="J34" s="43" t="s">
        <v>18</v>
      </c>
      <c r="K34" s="43" t="s">
        <v>19</v>
      </c>
      <c r="L34" s="103"/>
    </row>
    <row r="35" spans="1:14" ht="26.25" customHeight="1" x14ac:dyDescent="0.2">
      <c r="B35" s="114" t="s">
        <v>195</v>
      </c>
      <c r="C35" s="95"/>
      <c r="D35" s="95"/>
      <c r="E35" s="95"/>
      <c r="F35" s="60"/>
      <c r="G35" s="60"/>
      <c r="H35" s="60"/>
      <c r="I35" s="60"/>
      <c r="J35" s="60"/>
      <c r="K35" s="60"/>
      <c r="L35" s="117">
        <f>SUM(C37:K37)</f>
        <v>0</v>
      </c>
      <c r="N35" s="1" t="s">
        <v>225</v>
      </c>
    </row>
    <row r="36" spans="1:14" ht="13.5" customHeight="1" x14ac:dyDescent="0.2">
      <c r="B36" s="121"/>
      <c r="C36" s="3"/>
      <c r="D36" s="3"/>
      <c r="E36" s="3"/>
      <c r="F36" s="3"/>
      <c r="G36" s="3"/>
      <c r="H36" s="3"/>
      <c r="I36" s="120">
        <f>SUM(I35:J35)</f>
        <v>0</v>
      </c>
      <c r="J36" s="120"/>
      <c r="K36" s="3"/>
      <c r="L36" s="118"/>
    </row>
    <row r="37" spans="1:14" x14ac:dyDescent="0.2">
      <c r="B37" s="122"/>
      <c r="C37" s="120">
        <f>SUM(C35:E35)</f>
        <v>0</v>
      </c>
      <c r="D37" s="120"/>
      <c r="E37" s="120"/>
      <c r="F37" s="120">
        <f>SUM(F35:H35)</f>
        <v>0</v>
      </c>
      <c r="G37" s="120"/>
      <c r="H37" s="120"/>
      <c r="I37" s="120">
        <f>SUM(I35:K35)</f>
        <v>0</v>
      </c>
      <c r="J37" s="120"/>
      <c r="K37" s="120"/>
      <c r="L37" s="119"/>
    </row>
    <row r="38" spans="1:14" ht="26.25" customHeight="1" x14ac:dyDescent="0.2">
      <c r="B38" s="114" t="s">
        <v>196</v>
      </c>
      <c r="C38" s="95"/>
      <c r="D38" s="95"/>
      <c r="E38" s="95"/>
      <c r="F38" s="60"/>
      <c r="G38" s="60"/>
      <c r="H38" s="60"/>
      <c r="I38" s="60"/>
      <c r="J38" s="60"/>
      <c r="K38" s="60"/>
      <c r="L38" s="117">
        <f>SUM(C40:K40)</f>
        <v>0</v>
      </c>
      <c r="N38" s="1" t="s">
        <v>197</v>
      </c>
    </row>
    <row r="39" spans="1:14" ht="13.5" customHeight="1" x14ac:dyDescent="0.2">
      <c r="B39" s="115"/>
      <c r="C39" s="3"/>
      <c r="D39" s="3"/>
      <c r="E39" s="3"/>
      <c r="F39" s="3"/>
      <c r="G39" s="3"/>
      <c r="H39" s="3"/>
      <c r="I39" s="120">
        <f>SUM(I38:J38)</f>
        <v>0</v>
      </c>
      <c r="J39" s="120"/>
      <c r="K39" s="3"/>
      <c r="L39" s="118"/>
    </row>
    <row r="40" spans="1:14" x14ac:dyDescent="0.2">
      <c r="B40" s="116"/>
      <c r="C40" s="120">
        <f>SUM(C38:E38)</f>
        <v>0</v>
      </c>
      <c r="D40" s="120"/>
      <c r="E40" s="120"/>
      <c r="F40" s="120">
        <f>SUM(F38:H38)</f>
        <v>0</v>
      </c>
      <c r="G40" s="120"/>
      <c r="H40" s="120"/>
      <c r="I40" s="120">
        <f>SUM(I38:K38)</f>
        <v>0</v>
      </c>
      <c r="J40" s="120"/>
      <c r="K40" s="120"/>
      <c r="L40" s="119"/>
    </row>
    <row r="41" spans="1:14" ht="26.25" customHeight="1" x14ac:dyDescent="0.2">
      <c r="B41" s="57" t="s">
        <v>242</v>
      </c>
      <c r="C41" s="110" t="str">
        <f>IF(C13=0,"未判定",(IF(C13&lt;C40,"定員超過","定員内")))</f>
        <v>未判定</v>
      </c>
      <c r="D41" s="110"/>
      <c r="E41" s="110"/>
      <c r="F41" s="110" t="str">
        <f>IF(F13=0,"未判定",(IF(F13&lt;F40,"定員超過","定員内")))</f>
        <v>未判定</v>
      </c>
      <c r="G41" s="110"/>
      <c r="H41" s="110"/>
      <c r="I41" s="110" t="str">
        <f>IF(I13=0,"未判定",(IF(I13&lt;I40,"定員超過","定員内")))</f>
        <v>未判定</v>
      </c>
      <c r="J41" s="110"/>
      <c r="K41" s="110"/>
      <c r="L41" s="31" t="s">
        <v>39</v>
      </c>
      <c r="N41" s="56" t="s">
        <v>201</v>
      </c>
    </row>
    <row r="42" spans="1:14" ht="26.25" customHeight="1" x14ac:dyDescent="0.2">
      <c r="B42" s="41" t="s">
        <v>198</v>
      </c>
      <c r="C42" s="111"/>
      <c r="D42" s="112"/>
      <c r="E42" s="112"/>
      <c r="F42" s="112"/>
      <c r="G42" s="112"/>
      <c r="H42" s="112"/>
      <c r="I42" s="112"/>
      <c r="J42" s="112"/>
      <c r="K42" s="112"/>
      <c r="L42" s="113"/>
      <c r="N42" s="1" t="s">
        <v>199</v>
      </c>
    </row>
    <row r="43" spans="1:14" ht="7.5" customHeight="1" x14ac:dyDescent="0.2"/>
    <row r="44" spans="1:14" ht="26.25" customHeight="1" x14ac:dyDescent="0.2">
      <c r="A44" s="1" t="s">
        <v>140</v>
      </c>
    </row>
    <row r="45" spans="1:14" ht="30" customHeight="1" x14ac:dyDescent="0.2">
      <c r="B45" s="32" t="s">
        <v>119</v>
      </c>
      <c r="C45" s="124" t="s">
        <v>121</v>
      </c>
      <c r="D45" s="125"/>
      <c r="E45" s="126"/>
      <c r="F45" s="124" t="s">
        <v>120</v>
      </c>
      <c r="G45" s="125"/>
      <c r="H45" s="125"/>
      <c r="I45" s="125"/>
      <c r="J45" s="125"/>
      <c r="K45" s="125"/>
      <c r="L45" s="126"/>
    </row>
    <row r="46" spans="1:14" ht="30" customHeight="1" x14ac:dyDescent="0.2">
      <c r="B46" s="32" t="s">
        <v>139</v>
      </c>
      <c r="C46" s="133"/>
      <c r="D46" s="134"/>
      <c r="E46" s="135"/>
      <c r="F46" s="130"/>
      <c r="G46" s="131"/>
      <c r="H46" s="131"/>
      <c r="I46" s="131"/>
      <c r="J46" s="131"/>
      <c r="K46" s="131"/>
      <c r="L46" s="132"/>
      <c r="N46" s="1" t="s">
        <v>111</v>
      </c>
    </row>
    <row r="47" spans="1:14" ht="30" customHeight="1" x14ac:dyDescent="0.2">
      <c r="B47" s="32" t="s">
        <v>42</v>
      </c>
      <c r="C47" s="144"/>
      <c r="D47" s="145"/>
      <c r="E47" s="146"/>
      <c r="F47" s="130"/>
      <c r="G47" s="131"/>
      <c r="H47" s="131"/>
      <c r="I47" s="131"/>
      <c r="J47" s="131"/>
      <c r="K47" s="131"/>
      <c r="L47" s="132"/>
      <c r="N47" s="1" t="s">
        <v>112</v>
      </c>
    </row>
    <row r="48" spans="1:14" ht="30" customHeight="1" x14ac:dyDescent="0.2">
      <c r="B48" s="32" t="s">
        <v>43</v>
      </c>
      <c r="C48" s="144"/>
      <c r="D48" s="145"/>
      <c r="E48" s="146"/>
      <c r="F48" s="130"/>
      <c r="G48" s="131"/>
      <c r="H48" s="131"/>
      <c r="I48" s="131"/>
      <c r="J48" s="131"/>
      <c r="K48" s="131"/>
      <c r="L48" s="132"/>
      <c r="N48" s="1" t="s">
        <v>112</v>
      </c>
    </row>
    <row r="49" spans="1:14" ht="30" customHeight="1" x14ac:dyDescent="0.2">
      <c r="B49" s="32" t="s">
        <v>257</v>
      </c>
      <c r="C49" s="144"/>
      <c r="D49" s="145"/>
      <c r="E49" s="146"/>
      <c r="F49" s="130"/>
      <c r="G49" s="131"/>
      <c r="H49" s="131"/>
      <c r="I49" s="131"/>
      <c r="J49" s="131"/>
      <c r="K49" s="131"/>
      <c r="L49" s="132"/>
      <c r="N49" s="1" t="s">
        <v>112</v>
      </c>
    </row>
    <row r="50" spans="1:14" ht="30" customHeight="1" x14ac:dyDescent="0.2">
      <c r="B50" s="32" t="s">
        <v>258</v>
      </c>
      <c r="C50" s="144"/>
      <c r="D50" s="145"/>
      <c r="E50" s="146"/>
      <c r="F50" s="130" t="s">
        <v>259</v>
      </c>
      <c r="G50" s="131"/>
      <c r="H50" s="131"/>
      <c r="I50" s="131"/>
      <c r="J50" s="131"/>
      <c r="K50" s="131"/>
      <c r="L50" s="132"/>
      <c r="N50" s="1" t="s">
        <v>112</v>
      </c>
    </row>
    <row r="51" spans="1:14" s="35" customFormat="1" ht="18" customHeight="1" x14ac:dyDescent="0.2">
      <c r="B51" s="36"/>
      <c r="C51" s="37"/>
      <c r="D51" s="37"/>
      <c r="E51" s="37"/>
      <c r="F51" s="34"/>
      <c r="G51" s="34"/>
      <c r="H51" s="34"/>
      <c r="I51" s="34"/>
      <c r="J51" s="34"/>
      <c r="K51" s="34"/>
      <c r="L51" s="34"/>
    </row>
    <row r="52" spans="1:14" s="55" customFormat="1" ht="18" customHeight="1" x14ac:dyDescent="0.2">
      <c r="B52" s="36"/>
      <c r="C52" s="37"/>
      <c r="D52" s="37"/>
      <c r="E52" s="37"/>
      <c r="F52" s="34"/>
      <c r="G52" s="34"/>
      <c r="H52" s="34"/>
      <c r="I52" s="34"/>
      <c r="J52" s="34"/>
      <c r="K52" s="34"/>
      <c r="L52" s="34"/>
    </row>
    <row r="53" spans="1:14" s="55" customFormat="1" ht="87.75" customHeight="1" thickBot="1" x14ac:dyDescent="0.25">
      <c r="A53" s="58"/>
      <c r="B53" s="140" t="s">
        <v>208</v>
      </c>
      <c r="C53" s="141"/>
      <c r="D53" s="141"/>
      <c r="E53" s="141"/>
      <c r="F53" s="141"/>
      <c r="G53" s="141"/>
      <c r="H53" s="141"/>
      <c r="I53" s="141"/>
      <c r="J53" s="141"/>
      <c r="K53" s="141"/>
      <c r="L53" s="141"/>
      <c r="M53" s="58"/>
    </row>
    <row r="54" spans="1:14" s="35" customFormat="1" ht="18" customHeight="1" thickTop="1" x14ac:dyDescent="0.2">
      <c r="B54" s="36"/>
      <c r="C54" s="37"/>
      <c r="D54" s="37"/>
      <c r="E54" s="37"/>
      <c r="F54" s="34"/>
      <c r="G54" s="34"/>
      <c r="H54" s="34"/>
      <c r="I54" s="34"/>
      <c r="J54" s="34"/>
      <c r="K54" s="34"/>
      <c r="L54" s="34"/>
    </row>
    <row r="55" spans="1:14" s="24" customFormat="1" ht="22.5" customHeight="1" x14ac:dyDescent="0.2">
      <c r="A55" s="24" t="s">
        <v>203</v>
      </c>
      <c r="N55" s="54"/>
    </row>
    <row r="56" spans="1:14" s="14" customFormat="1" x14ac:dyDescent="0.2"/>
    <row r="57" spans="1:14" s="47" customFormat="1" ht="27" customHeight="1" x14ac:dyDescent="0.2">
      <c r="A57" s="47" t="s">
        <v>210</v>
      </c>
    </row>
    <row r="58" spans="1:14" s="47" customFormat="1" x14ac:dyDescent="0.2">
      <c r="B58" s="142"/>
      <c r="C58" s="143" t="s">
        <v>0</v>
      </c>
      <c r="D58" s="143"/>
      <c r="E58" s="143"/>
      <c r="F58" s="142" t="s">
        <v>1</v>
      </c>
      <c r="G58" s="142"/>
      <c r="H58" s="142"/>
      <c r="I58" s="142" t="s">
        <v>2</v>
      </c>
      <c r="J58" s="142"/>
      <c r="K58" s="142"/>
      <c r="L58" s="142" t="s">
        <v>3</v>
      </c>
    </row>
    <row r="59" spans="1:14" s="47" customFormat="1" x14ac:dyDescent="0.2">
      <c r="B59" s="142"/>
      <c r="C59" s="48" t="s">
        <v>5</v>
      </c>
      <c r="D59" s="48" t="s">
        <v>6</v>
      </c>
      <c r="E59" s="48" t="s">
        <v>7</v>
      </c>
      <c r="F59" s="48" t="s">
        <v>5</v>
      </c>
      <c r="G59" s="48" t="s">
        <v>6</v>
      </c>
      <c r="H59" s="48" t="s">
        <v>7</v>
      </c>
      <c r="I59" s="48" t="s">
        <v>8</v>
      </c>
      <c r="J59" s="48" t="s">
        <v>9</v>
      </c>
      <c r="K59" s="48" t="s">
        <v>10</v>
      </c>
      <c r="L59" s="142"/>
    </row>
    <row r="60" spans="1:14" s="47" customFormat="1" ht="19.5" customHeight="1" x14ac:dyDescent="0.2">
      <c r="B60" s="156" t="s">
        <v>20</v>
      </c>
      <c r="C60" s="49">
        <f>IF($L$11=0,C8,C11)</f>
        <v>0</v>
      </c>
      <c r="D60" s="49">
        <f t="shared" ref="D60:K60" si="3">IF($L$11=0,D8,D11)</f>
        <v>0</v>
      </c>
      <c r="E60" s="49">
        <f t="shared" si="3"/>
        <v>0</v>
      </c>
      <c r="F60" s="49">
        <f t="shared" si="3"/>
        <v>0</v>
      </c>
      <c r="G60" s="49">
        <f t="shared" si="3"/>
        <v>0</v>
      </c>
      <c r="H60" s="49">
        <f t="shared" si="3"/>
        <v>0</v>
      </c>
      <c r="I60" s="49">
        <f t="shared" si="3"/>
        <v>0</v>
      </c>
      <c r="J60" s="49">
        <f t="shared" si="3"/>
        <v>0</v>
      </c>
      <c r="K60" s="49">
        <f t="shared" si="3"/>
        <v>0</v>
      </c>
      <c r="L60" s="159">
        <f>SUM(C62:K62)</f>
        <v>0</v>
      </c>
    </row>
    <row r="61" spans="1:14" s="47" customFormat="1" x14ac:dyDescent="0.2">
      <c r="B61" s="157"/>
      <c r="C61" s="50"/>
      <c r="D61" s="50"/>
      <c r="E61" s="50"/>
      <c r="F61" s="50"/>
      <c r="G61" s="50"/>
      <c r="H61" s="50"/>
      <c r="I61" s="162">
        <f>SUM(I60:J60)</f>
        <v>0</v>
      </c>
      <c r="J61" s="162"/>
      <c r="K61" s="50"/>
      <c r="L61" s="160"/>
    </row>
    <row r="62" spans="1:14" s="47" customFormat="1" x14ac:dyDescent="0.2">
      <c r="B62" s="158"/>
      <c r="C62" s="162">
        <f>SUM(C60:E60)</f>
        <v>0</v>
      </c>
      <c r="D62" s="162"/>
      <c r="E62" s="162"/>
      <c r="F62" s="162">
        <f>SUM(F60:H60)</f>
        <v>0</v>
      </c>
      <c r="G62" s="162"/>
      <c r="H62" s="162"/>
      <c r="I62" s="162">
        <f>SUM(I60:K60)</f>
        <v>0</v>
      </c>
      <c r="J62" s="162"/>
      <c r="K62" s="162"/>
      <c r="L62" s="161"/>
    </row>
    <row r="63" spans="1:14" s="47" customFormat="1" ht="18.75" customHeight="1" x14ac:dyDescent="0.2">
      <c r="B63" s="71" t="s">
        <v>221</v>
      </c>
      <c r="C63" s="153" t="s">
        <v>214</v>
      </c>
      <c r="D63" s="154"/>
      <c r="E63" s="155"/>
      <c r="F63" s="153">
        <f>SUM(C60:D60,F60:G60)</f>
        <v>0</v>
      </c>
      <c r="G63" s="155"/>
      <c r="H63" s="72">
        <f>SUM(E60,H60)</f>
        <v>0</v>
      </c>
      <c r="I63" s="153">
        <f>SUM(I60:J60)</f>
        <v>0</v>
      </c>
      <c r="J63" s="155"/>
      <c r="K63" s="72">
        <f>SUM(K60)</f>
        <v>0</v>
      </c>
      <c r="L63" s="75">
        <f>SUM(F63:K63)</f>
        <v>0</v>
      </c>
    </row>
    <row r="64" spans="1:14" s="47" customFormat="1" ht="19.5" customHeight="1" x14ac:dyDescent="0.2">
      <c r="B64" s="73" t="s">
        <v>215</v>
      </c>
      <c r="C64" s="217">
        <f>SUM(C60:I60)</f>
        <v>0</v>
      </c>
      <c r="D64" s="218"/>
      <c r="E64" s="218"/>
      <c r="F64" s="218"/>
      <c r="G64" s="218"/>
      <c r="H64" s="218"/>
      <c r="I64" s="219"/>
      <c r="J64" s="153">
        <f>SUM(J60:K60)</f>
        <v>0</v>
      </c>
      <c r="K64" s="155"/>
      <c r="L64" s="75">
        <f>SUM(C64:K64)</f>
        <v>0</v>
      </c>
    </row>
    <row r="65" spans="1:12" s="47" customFormat="1" x14ac:dyDescent="0.2"/>
    <row r="66" spans="1:12" s="47" customFormat="1" ht="27" customHeight="1" x14ac:dyDescent="0.2">
      <c r="A66" s="47" t="s">
        <v>211</v>
      </c>
    </row>
    <row r="67" spans="1:12" s="47" customFormat="1" x14ac:dyDescent="0.2">
      <c r="B67" s="142"/>
      <c r="C67" s="216" t="s">
        <v>12</v>
      </c>
      <c r="D67" s="216"/>
      <c r="E67" s="216"/>
      <c r="F67" s="142" t="s">
        <v>13</v>
      </c>
      <c r="G67" s="142"/>
      <c r="H67" s="142"/>
      <c r="I67" s="142"/>
      <c r="J67" s="142"/>
      <c r="K67" s="142"/>
      <c r="L67" s="142" t="s">
        <v>3</v>
      </c>
    </row>
    <row r="68" spans="1:12" s="47" customFormat="1" x14ac:dyDescent="0.2">
      <c r="B68" s="142"/>
      <c r="C68" s="48" t="s">
        <v>5</v>
      </c>
      <c r="D68" s="48" t="s">
        <v>6</v>
      </c>
      <c r="E68" s="48" t="s">
        <v>7</v>
      </c>
      <c r="F68" s="48" t="s">
        <v>5</v>
      </c>
      <c r="G68" s="48" t="s">
        <v>6</v>
      </c>
      <c r="H68" s="48" t="s">
        <v>7</v>
      </c>
      <c r="I68" s="48" t="s">
        <v>8</v>
      </c>
      <c r="J68" s="48" t="s">
        <v>9</v>
      </c>
      <c r="K68" s="48" t="s">
        <v>10</v>
      </c>
      <c r="L68" s="142"/>
    </row>
    <row r="69" spans="1:12" s="47" customFormat="1" ht="19.5" customHeight="1" x14ac:dyDescent="0.2">
      <c r="B69" s="51" t="s">
        <v>21</v>
      </c>
      <c r="C69" s="49">
        <f>IF($L$25=0,C24,C25)</f>
        <v>0</v>
      </c>
      <c r="D69" s="49">
        <f t="shared" ref="D69:K69" si="4">IF($L$25=0,D24,D25)</f>
        <v>0</v>
      </c>
      <c r="E69" s="49">
        <f t="shared" si="4"/>
        <v>0</v>
      </c>
      <c r="F69" s="49">
        <f t="shared" si="4"/>
        <v>0</v>
      </c>
      <c r="G69" s="49">
        <f t="shared" si="4"/>
        <v>0</v>
      </c>
      <c r="H69" s="49">
        <f t="shared" si="4"/>
        <v>0</v>
      </c>
      <c r="I69" s="49">
        <f t="shared" si="4"/>
        <v>0</v>
      </c>
      <c r="J69" s="49">
        <f t="shared" si="4"/>
        <v>0</v>
      </c>
      <c r="K69" s="49">
        <f t="shared" si="4"/>
        <v>0</v>
      </c>
      <c r="L69" s="52">
        <f>SUM(C69:K69)</f>
        <v>0</v>
      </c>
    </row>
    <row r="70" spans="1:12" s="47" customFormat="1" ht="18.75" customHeight="1" x14ac:dyDescent="0.2">
      <c r="B70" s="71" t="s">
        <v>222</v>
      </c>
      <c r="C70" s="153" t="s">
        <v>214</v>
      </c>
      <c r="D70" s="154"/>
      <c r="E70" s="155"/>
      <c r="F70" s="153">
        <f>SUM(C69:D69,F69:G69)</f>
        <v>0</v>
      </c>
      <c r="G70" s="155"/>
      <c r="H70" s="72">
        <f>SUM(E69,H69)</f>
        <v>0</v>
      </c>
      <c r="I70" s="153">
        <f>SUM(I69:J69)</f>
        <v>0</v>
      </c>
      <c r="J70" s="155"/>
      <c r="K70" s="72">
        <f>SUM(K69)</f>
        <v>0</v>
      </c>
      <c r="L70" s="75">
        <f>SUM(F70:K70)</f>
        <v>0</v>
      </c>
    </row>
    <row r="71" spans="1:12" s="47" customFormat="1" ht="19.5" customHeight="1" x14ac:dyDescent="0.2">
      <c r="B71" s="73" t="s">
        <v>215</v>
      </c>
      <c r="C71" s="217">
        <f>SUM(C69:I69)</f>
        <v>0</v>
      </c>
      <c r="D71" s="218"/>
      <c r="E71" s="218"/>
      <c r="F71" s="218"/>
      <c r="G71" s="218"/>
      <c r="H71" s="218"/>
      <c r="I71" s="219"/>
      <c r="J71" s="153">
        <f>SUM(J69:K69)</f>
        <v>0</v>
      </c>
      <c r="K71" s="155"/>
      <c r="L71" s="75">
        <f>SUM(C71:K71)</f>
        <v>0</v>
      </c>
    </row>
    <row r="72" spans="1:12" s="47" customFormat="1" x14ac:dyDescent="0.2">
      <c r="L72" s="14"/>
    </row>
    <row r="73" spans="1:12" s="47" customFormat="1" ht="27" customHeight="1" x14ac:dyDescent="0.2">
      <c r="A73" s="47" t="s">
        <v>212</v>
      </c>
    </row>
    <row r="74" spans="1:12" s="47" customFormat="1" x14ac:dyDescent="0.2">
      <c r="B74" s="142"/>
      <c r="C74" s="143" t="s">
        <v>0</v>
      </c>
      <c r="D74" s="143"/>
      <c r="E74" s="143"/>
      <c r="F74" s="142" t="s">
        <v>1</v>
      </c>
      <c r="G74" s="142"/>
      <c r="H74" s="142"/>
      <c r="I74" s="142" t="s">
        <v>2</v>
      </c>
      <c r="J74" s="142"/>
      <c r="K74" s="142"/>
      <c r="L74" s="142" t="s">
        <v>3</v>
      </c>
    </row>
    <row r="75" spans="1:12" s="47" customFormat="1" ht="24" x14ac:dyDescent="0.2">
      <c r="B75" s="142"/>
      <c r="C75" s="53" t="s">
        <v>14</v>
      </c>
      <c r="D75" s="53" t="s">
        <v>15</v>
      </c>
      <c r="E75" s="53" t="s">
        <v>16</v>
      </c>
      <c r="F75" s="53" t="s">
        <v>14</v>
      </c>
      <c r="G75" s="53" t="s">
        <v>15</v>
      </c>
      <c r="H75" s="53" t="s">
        <v>16</v>
      </c>
      <c r="I75" s="53" t="s">
        <v>17</v>
      </c>
      <c r="J75" s="53" t="s">
        <v>18</v>
      </c>
      <c r="K75" s="53" t="s">
        <v>19</v>
      </c>
      <c r="L75" s="142"/>
    </row>
    <row r="76" spans="1:12" s="47" customFormat="1" ht="19.5" customHeight="1" x14ac:dyDescent="0.2">
      <c r="B76" s="163" t="s">
        <v>133</v>
      </c>
      <c r="C76" s="49">
        <f>IF($L$38=0,C35,C38)</f>
        <v>0</v>
      </c>
      <c r="D76" s="49">
        <f t="shared" ref="D76:K76" si="5">IF($L$38=0,D35,D38)</f>
        <v>0</v>
      </c>
      <c r="E76" s="49">
        <f t="shared" si="5"/>
        <v>0</v>
      </c>
      <c r="F76" s="49">
        <f t="shared" si="5"/>
        <v>0</v>
      </c>
      <c r="G76" s="49">
        <f t="shared" si="5"/>
        <v>0</v>
      </c>
      <c r="H76" s="49">
        <f t="shared" si="5"/>
        <v>0</v>
      </c>
      <c r="I76" s="49">
        <f t="shared" si="5"/>
        <v>0</v>
      </c>
      <c r="J76" s="49">
        <f t="shared" si="5"/>
        <v>0</v>
      </c>
      <c r="K76" s="49">
        <f t="shared" si="5"/>
        <v>0</v>
      </c>
      <c r="L76" s="159">
        <f>SUM(C78:K78)</f>
        <v>0</v>
      </c>
    </row>
    <row r="77" spans="1:12" s="47" customFormat="1" x14ac:dyDescent="0.2">
      <c r="B77" s="164"/>
      <c r="C77" s="50"/>
      <c r="D77" s="50"/>
      <c r="E77" s="50"/>
      <c r="F77" s="50"/>
      <c r="G77" s="50"/>
      <c r="H77" s="50"/>
      <c r="I77" s="162">
        <f>SUM(I76:J76)</f>
        <v>0</v>
      </c>
      <c r="J77" s="162"/>
      <c r="K77" s="50"/>
      <c r="L77" s="160"/>
    </row>
    <row r="78" spans="1:12" s="47" customFormat="1" x14ac:dyDescent="0.2">
      <c r="B78" s="165"/>
      <c r="C78" s="162">
        <f>SUM(C76:E76)</f>
        <v>0</v>
      </c>
      <c r="D78" s="162"/>
      <c r="E78" s="162"/>
      <c r="F78" s="162">
        <f>SUM(F76:H76)</f>
        <v>0</v>
      </c>
      <c r="G78" s="162"/>
      <c r="H78" s="162"/>
      <c r="I78" s="162">
        <f>SUM(I76:K76)</f>
        <v>0</v>
      </c>
      <c r="J78" s="162"/>
      <c r="K78" s="162"/>
      <c r="L78" s="161"/>
    </row>
    <row r="79" spans="1:12" s="47" customFormat="1" ht="18.75" customHeight="1" x14ac:dyDescent="0.2">
      <c r="B79" s="71" t="s">
        <v>220</v>
      </c>
      <c r="C79" s="153" t="s">
        <v>214</v>
      </c>
      <c r="D79" s="154"/>
      <c r="E79" s="155"/>
      <c r="F79" s="153">
        <f>SUM(C76:D76,F76:G76)</f>
        <v>0</v>
      </c>
      <c r="G79" s="155"/>
      <c r="H79" s="72">
        <f>SUM(E76,H76)</f>
        <v>0</v>
      </c>
      <c r="I79" s="153">
        <f>SUM(I76:J76)</f>
        <v>0</v>
      </c>
      <c r="J79" s="155"/>
      <c r="K79" s="72">
        <f>SUM(K76)</f>
        <v>0</v>
      </c>
      <c r="L79" s="75">
        <f>SUM(F79:K79)</f>
        <v>0</v>
      </c>
    </row>
    <row r="80" spans="1:12" s="47" customFormat="1" ht="19.5" customHeight="1" x14ac:dyDescent="0.2">
      <c r="B80" s="73" t="s">
        <v>215</v>
      </c>
      <c r="C80" s="217">
        <f>SUM(C76:I76)</f>
        <v>0</v>
      </c>
      <c r="D80" s="218"/>
      <c r="E80" s="218"/>
      <c r="F80" s="218"/>
      <c r="G80" s="218"/>
      <c r="H80" s="218"/>
      <c r="I80" s="219"/>
      <c r="J80" s="153">
        <f>SUM(J76:K76)</f>
        <v>0</v>
      </c>
      <c r="K80" s="155"/>
      <c r="L80" s="75">
        <f>SUM(C80:K80)</f>
        <v>0</v>
      </c>
    </row>
    <row r="81" spans="1:14" s="14" customFormat="1" x14ac:dyDescent="0.2"/>
    <row r="82" spans="1:14" s="14" customFormat="1" x14ac:dyDescent="0.2"/>
    <row r="83" spans="1:14" s="24" customFormat="1" ht="22.5" customHeight="1" x14ac:dyDescent="0.2">
      <c r="A83" s="24" t="s">
        <v>96</v>
      </c>
      <c r="N83" s="46"/>
    </row>
    <row r="84" spans="1:14" s="24" customFormat="1" ht="22.5" customHeight="1" x14ac:dyDescent="0.2">
      <c r="A84" s="24" t="s">
        <v>98</v>
      </c>
    </row>
    <row r="85" spans="1:14" s="14" customFormat="1" ht="30" customHeight="1" x14ac:dyDescent="0.2">
      <c r="B85" s="15"/>
      <c r="C85" s="166" t="s">
        <v>20</v>
      </c>
      <c r="D85" s="166"/>
      <c r="E85" s="166" t="s">
        <v>36</v>
      </c>
      <c r="F85" s="166"/>
      <c r="G85" s="167" t="s">
        <v>22</v>
      </c>
      <c r="H85" s="168"/>
      <c r="I85" s="166" t="s">
        <v>34</v>
      </c>
      <c r="J85" s="166"/>
      <c r="K85" s="166"/>
      <c r="L85" s="166"/>
    </row>
    <row r="86" spans="1:14" s="14" customFormat="1" ht="30" customHeight="1" x14ac:dyDescent="0.2">
      <c r="B86" s="19" t="s">
        <v>101</v>
      </c>
      <c r="C86" s="169">
        <f>ROUND(SUM(C87:D90),0)</f>
        <v>0</v>
      </c>
      <c r="D86" s="170"/>
      <c r="E86" s="169">
        <f>ROUND(SUM(E87:F90),0)</f>
        <v>0</v>
      </c>
      <c r="F86" s="170"/>
      <c r="G86" s="169">
        <f>ROUND(SUM(G87:H90),0)</f>
        <v>0</v>
      </c>
      <c r="H86" s="170"/>
      <c r="I86" s="173" t="s">
        <v>109</v>
      </c>
      <c r="J86" s="174"/>
      <c r="K86" s="174"/>
      <c r="L86" s="175"/>
    </row>
    <row r="87" spans="1:14" s="14" customFormat="1" ht="30" customHeight="1" x14ac:dyDescent="0.2">
      <c r="B87" s="26" t="s">
        <v>102</v>
      </c>
      <c r="C87" s="220">
        <f>ROUNDDOWN($K$60/年齢別基準!$D$3,1)</f>
        <v>0</v>
      </c>
      <c r="D87" s="221"/>
      <c r="E87" s="220">
        <f>ROUNDDOWN($K$69/年齢別基準!$D$3,1)</f>
        <v>0</v>
      </c>
      <c r="F87" s="221"/>
      <c r="G87" s="220">
        <f>ROUNDDOWN($K$76/年齢別基準!$D$3,1)</f>
        <v>0</v>
      </c>
      <c r="H87" s="221"/>
      <c r="I87" s="222" t="s">
        <v>106</v>
      </c>
      <c r="J87" s="223"/>
      <c r="K87" s="223"/>
      <c r="L87" s="224"/>
      <c r="N87" s="14" t="s">
        <v>135</v>
      </c>
    </row>
    <row r="88" spans="1:14" s="14" customFormat="1" ht="30" customHeight="1" x14ac:dyDescent="0.2">
      <c r="B88" s="27" t="s">
        <v>103</v>
      </c>
      <c r="C88" s="183">
        <f>ROUNDDOWN(SUM($I$60:$J$60)/年齢別基準!$D$4,1)</f>
        <v>0</v>
      </c>
      <c r="D88" s="184"/>
      <c r="E88" s="183">
        <f>ROUNDDOWN(SUM($I$69:$J$69)/年齢別基準!$D$4,1)</f>
        <v>0</v>
      </c>
      <c r="F88" s="184"/>
      <c r="G88" s="183">
        <f>ROUNDDOWN(SUM($I$76:$J$76)/年齢別基準!$D$4,1)</f>
        <v>0</v>
      </c>
      <c r="H88" s="184"/>
      <c r="I88" s="187" t="s">
        <v>108</v>
      </c>
      <c r="J88" s="188"/>
      <c r="K88" s="188"/>
      <c r="L88" s="189"/>
      <c r="N88" s="14" t="s">
        <v>135</v>
      </c>
    </row>
    <row r="89" spans="1:14" s="14" customFormat="1" ht="30" customHeight="1" x14ac:dyDescent="0.2">
      <c r="B89" s="28" t="s">
        <v>104</v>
      </c>
      <c r="C89" s="183">
        <f>ROUNDDOWN(SUM($E$60,$H$60)/年齢別基準!$D$6,1)</f>
        <v>0</v>
      </c>
      <c r="D89" s="184"/>
      <c r="E89" s="183">
        <f>ROUNDDOWN(SUM($E$69,$H$69)/年齢別基準!$D$6,1)</f>
        <v>0</v>
      </c>
      <c r="F89" s="184"/>
      <c r="G89" s="183">
        <f>ROUNDDOWN(SUM($E$76,$H$76)/年齢別基準!$D$6,1)</f>
        <v>0</v>
      </c>
      <c r="H89" s="184"/>
      <c r="I89" s="187" t="s">
        <v>115</v>
      </c>
      <c r="J89" s="188"/>
      <c r="K89" s="188"/>
      <c r="L89" s="189"/>
      <c r="N89" s="14" t="s">
        <v>135</v>
      </c>
    </row>
    <row r="90" spans="1:14" s="14" customFormat="1" ht="30" customHeight="1" x14ac:dyDescent="0.2">
      <c r="B90" s="27" t="s">
        <v>105</v>
      </c>
      <c r="C90" s="183">
        <f>ROUNDDOWN(SUM($C$60,$D$60,$F$60,$G$60)/年齢別基準!$D$7,1)</f>
        <v>0</v>
      </c>
      <c r="D90" s="184"/>
      <c r="E90" s="183">
        <f>ROUNDDOWN(SUM($C$69,$D$69,$F$69,$G$69)/年齢別基準!$D$7,1)</f>
        <v>0</v>
      </c>
      <c r="F90" s="184"/>
      <c r="G90" s="183">
        <f>ROUNDDOWN(SUM($C$76,$D$76,$F$76,$G$76)/年齢別基準!$D$7,1)</f>
        <v>0</v>
      </c>
      <c r="H90" s="184"/>
      <c r="I90" s="187" t="s">
        <v>116</v>
      </c>
      <c r="J90" s="188"/>
      <c r="K90" s="188"/>
      <c r="L90" s="189"/>
      <c r="N90" s="14" t="s">
        <v>135</v>
      </c>
    </row>
    <row r="91" spans="1:14" s="14" customFormat="1" ht="30" customHeight="1" x14ac:dyDescent="0.2">
      <c r="B91" s="19" t="s">
        <v>100</v>
      </c>
      <c r="C91" s="169">
        <f>$C$46</f>
        <v>0</v>
      </c>
      <c r="D91" s="170"/>
      <c r="E91" s="169">
        <f>C91</f>
        <v>0</v>
      </c>
      <c r="F91" s="170"/>
      <c r="G91" s="169">
        <f>C91</f>
        <v>0</v>
      </c>
      <c r="H91" s="170"/>
      <c r="I91" s="180"/>
      <c r="J91" s="181"/>
      <c r="K91" s="181"/>
      <c r="L91" s="182"/>
      <c r="N91" s="14" t="s">
        <v>73</v>
      </c>
    </row>
    <row r="92" spans="1:14" s="24" customFormat="1" ht="30" customHeight="1" x14ac:dyDescent="0.2">
      <c r="B92" s="25" t="s">
        <v>25</v>
      </c>
      <c r="C92" s="203" t="str">
        <f>IF(C86=0,"未判定",IF(C86&lt;=C91,"基準適合","基準不適合"))</f>
        <v>未判定</v>
      </c>
      <c r="D92" s="204"/>
      <c r="E92" s="203" t="str">
        <f>IF(E86=0,"未判定",IF(E86&lt;=E91,"基準適合","基準不適合"))</f>
        <v>未判定</v>
      </c>
      <c r="F92" s="204"/>
      <c r="G92" s="203" t="str">
        <f>IF(G86=0,"未判定",IF(G86&lt;=G91,"基準適合","基準不適合"))</f>
        <v>未判定</v>
      </c>
      <c r="H92" s="204"/>
      <c r="I92" s="206" t="s">
        <v>39</v>
      </c>
      <c r="J92" s="207"/>
      <c r="K92" s="207"/>
      <c r="L92" s="208"/>
    </row>
    <row r="93" spans="1:14" s="14" customFormat="1" ht="22.5" customHeight="1" x14ac:dyDescent="0.2"/>
    <row r="94" spans="1:14" s="24" customFormat="1" ht="22.5" customHeight="1" x14ac:dyDescent="0.2">
      <c r="A94" s="24" t="s">
        <v>99</v>
      </c>
    </row>
    <row r="95" spans="1:14" s="14" customFormat="1" ht="30" customHeight="1" x14ac:dyDescent="0.2">
      <c r="B95" s="15"/>
      <c r="C95" s="166" t="s">
        <v>20</v>
      </c>
      <c r="D95" s="166"/>
      <c r="E95" s="166" t="s">
        <v>36</v>
      </c>
      <c r="F95" s="166"/>
      <c r="G95" s="167" t="s">
        <v>22</v>
      </c>
      <c r="H95" s="168"/>
      <c r="I95" s="166" t="s">
        <v>34</v>
      </c>
      <c r="J95" s="166"/>
      <c r="K95" s="166"/>
      <c r="L95" s="166"/>
    </row>
    <row r="96" spans="1:14" s="14" customFormat="1" ht="30" customHeight="1" x14ac:dyDescent="0.2">
      <c r="B96" s="19" t="s">
        <v>101</v>
      </c>
      <c r="C96" s="169">
        <f>ROUND(SUM(C97:D100),0)</f>
        <v>0</v>
      </c>
      <c r="D96" s="170"/>
      <c r="E96" s="169">
        <f>ROUND(SUM(E97:F100),0)</f>
        <v>0</v>
      </c>
      <c r="F96" s="170"/>
      <c r="G96" s="169">
        <f>ROUND(SUM(G97:H100),0)</f>
        <v>0</v>
      </c>
      <c r="H96" s="170"/>
      <c r="I96" s="173" t="s">
        <v>109</v>
      </c>
      <c r="J96" s="201"/>
      <c r="K96" s="201"/>
      <c r="L96" s="202"/>
    </row>
    <row r="97" spans="1:14" s="14" customFormat="1" ht="30" customHeight="1" x14ac:dyDescent="0.2">
      <c r="B97" s="26" t="s">
        <v>102</v>
      </c>
      <c r="C97" s="220">
        <f>ROUNDDOWN($K$60/年齢別基準!$C$3,1)</f>
        <v>0</v>
      </c>
      <c r="D97" s="221"/>
      <c r="E97" s="220">
        <f>ROUNDDOWN($K$69/年齢別基準!$C$3,1)</f>
        <v>0</v>
      </c>
      <c r="F97" s="221"/>
      <c r="G97" s="220">
        <f>ROUNDDOWN($K$76/年齢別基準!$C$3,1)</f>
        <v>0</v>
      </c>
      <c r="H97" s="221"/>
      <c r="I97" s="222" t="s">
        <v>106</v>
      </c>
      <c r="J97" s="223"/>
      <c r="K97" s="223"/>
      <c r="L97" s="224"/>
      <c r="N97" s="14" t="s">
        <v>135</v>
      </c>
    </row>
    <row r="98" spans="1:14" s="14" customFormat="1" ht="30" customHeight="1" x14ac:dyDescent="0.2">
      <c r="B98" s="27" t="s">
        <v>103</v>
      </c>
      <c r="C98" s="183">
        <f>ROUNDDOWN(SUM($I$60:$J$60)/年齢別基準!$C$4,1)</f>
        <v>0</v>
      </c>
      <c r="D98" s="184"/>
      <c r="E98" s="183">
        <f>ROUNDDOWN(SUM($I$69:$J$69)/年齢別基準!$C$4,1)</f>
        <v>0</v>
      </c>
      <c r="F98" s="184"/>
      <c r="G98" s="183">
        <f>ROUNDDOWN(SUM($I$76:$J$76)/年齢別基準!$C$4,1)</f>
        <v>0</v>
      </c>
      <c r="H98" s="184"/>
      <c r="I98" s="187" t="s">
        <v>108</v>
      </c>
      <c r="J98" s="188"/>
      <c r="K98" s="188"/>
      <c r="L98" s="189"/>
      <c r="N98" s="14" t="s">
        <v>135</v>
      </c>
    </row>
    <row r="99" spans="1:14" s="14" customFormat="1" ht="30" customHeight="1" x14ac:dyDescent="0.2">
      <c r="B99" s="28" t="s">
        <v>104</v>
      </c>
      <c r="C99" s="183">
        <f>ROUNDDOWN(SUM($E$60,$H$60)/年齢別基準!$C$6,1)</f>
        <v>0</v>
      </c>
      <c r="D99" s="184"/>
      <c r="E99" s="183">
        <f>ROUNDDOWN(SUM($E$69,$H$69)/年齢別基準!$C$6,1)</f>
        <v>0</v>
      </c>
      <c r="F99" s="184"/>
      <c r="G99" s="183">
        <f>ROUNDDOWN(SUM($E$76,$H$76)/年齢別基準!$C$6,1)</f>
        <v>0</v>
      </c>
      <c r="H99" s="184"/>
      <c r="I99" s="187" t="s">
        <v>113</v>
      </c>
      <c r="J99" s="188"/>
      <c r="K99" s="188"/>
      <c r="L99" s="189"/>
      <c r="N99" s="14" t="s">
        <v>136</v>
      </c>
    </row>
    <row r="100" spans="1:14" s="14" customFormat="1" ht="30" customHeight="1" x14ac:dyDescent="0.2">
      <c r="B100" s="29" t="s">
        <v>105</v>
      </c>
      <c r="C100" s="225">
        <f>ROUNDDOWN(SUM($C$60,$D$60,$F$60,$G$60)/年齢別基準!$C$7,1)</f>
        <v>0</v>
      </c>
      <c r="D100" s="226"/>
      <c r="E100" s="225">
        <f>ROUNDDOWN(SUM($C$69,$D$69,$F$69,$G$69)/年齢別基準!$C$7,1)</f>
        <v>0</v>
      </c>
      <c r="F100" s="226"/>
      <c r="G100" s="225">
        <f>ROUNDDOWN(SUM($C$76,$D$76,$F$76,$G$76)/年齢別基準!$C$7,1)</f>
        <v>0</v>
      </c>
      <c r="H100" s="226"/>
      <c r="I100" s="227" t="s">
        <v>114</v>
      </c>
      <c r="J100" s="228"/>
      <c r="K100" s="228"/>
      <c r="L100" s="229"/>
      <c r="N100" s="14" t="s">
        <v>137</v>
      </c>
    </row>
    <row r="101" spans="1:14" s="14" customFormat="1" ht="30" customHeight="1" x14ac:dyDescent="0.2">
      <c r="B101" s="19" t="s">
        <v>100</v>
      </c>
      <c r="C101" s="169">
        <f>$C$46</f>
        <v>0</v>
      </c>
      <c r="D101" s="170"/>
      <c r="E101" s="169">
        <f>C101</f>
        <v>0</v>
      </c>
      <c r="F101" s="170"/>
      <c r="G101" s="169">
        <f>C101</f>
        <v>0</v>
      </c>
      <c r="H101" s="170"/>
      <c r="I101" s="180"/>
      <c r="J101" s="181"/>
      <c r="K101" s="181"/>
      <c r="L101" s="182"/>
      <c r="N101" s="14" t="s">
        <v>73</v>
      </c>
    </row>
    <row r="102" spans="1:14" s="14" customFormat="1" ht="30" customHeight="1" x14ac:dyDescent="0.2">
      <c r="B102" s="25" t="s">
        <v>25</v>
      </c>
      <c r="C102" s="203" t="str">
        <f>IF(C96=0,"未判定",IF(C96&lt;=C101,"基準適合","基準不適合"))</f>
        <v>未判定</v>
      </c>
      <c r="D102" s="204"/>
      <c r="E102" s="203" t="str">
        <f>IF(E96=0,"未判定",IF(E96&lt;=E101,"基準適合","基準不適合"))</f>
        <v>未判定</v>
      </c>
      <c r="F102" s="204"/>
      <c r="G102" s="203" t="str">
        <f>IF(G96=0,"未判定",IF(G96&lt;=G101,"基準適合","基準不適合"))</f>
        <v>未判定</v>
      </c>
      <c r="H102" s="204"/>
      <c r="I102" s="230" t="s">
        <v>39</v>
      </c>
      <c r="J102" s="231"/>
      <c r="K102" s="231"/>
      <c r="L102" s="232"/>
    </row>
    <row r="103" spans="1:14" s="14" customFormat="1" ht="22.5" customHeight="1" x14ac:dyDescent="0.2"/>
    <row r="104" spans="1:14" s="24" customFormat="1" ht="22.5" customHeight="1" x14ac:dyDescent="0.2">
      <c r="A104" s="24" t="s">
        <v>97</v>
      </c>
    </row>
    <row r="105" spans="1:14" s="24" customFormat="1" ht="22.5" customHeight="1" x14ac:dyDescent="0.2">
      <c r="A105" s="24" t="s">
        <v>204</v>
      </c>
    </row>
    <row r="106" spans="1:14" s="14" customFormat="1" ht="30" customHeight="1" x14ac:dyDescent="0.2">
      <c r="B106" s="15"/>
      <c r="C106" s="166" t="s">
        <v>20</v>
      </c>
      <c r="D106" s="166"/>
      <c r="E106" s="166" t="s">
        <v>36</v>
      </c>
      <c r="F106" s="166"/>
      <c r="G106" s="167" t="s">
        <v>22</v>
      </c>
      <c r="H106" s="168"/>
      <c r="I106" s="166" t="s">
        <v>34</v>
      </c>
      <c r="J106" s="166"/>
      <c r="K106" s="166"/>
      <c r="L106" s="166"/>
    </row>
    <row r="107" spans="1:14" s="14" customFormat="1" ht="30" customHeight="1" x14ac:dyDescent="0.2">
      <c r="B107" s="15" t="s">
        <v>44</v>
      </c>
      <c r="C107" s="209">
        <f>年齢別基準!$E$3*($K$60+$J$60)</f>
        <v>0</v>
      </c>
      <c r="D107" s="210"/>
      <c r="E107" s="209">
        <f>年齢別基準!$E$3*($K$69+$J$69)</f>
        <v>0</v>
      </c>
      <c r="F107" s="210"/>
      <c r="G107" s="209">
        <f>年齢別基準!$E$3*($K$76+$J$76)</f>
        <v>0</v>
      </c>
      <c r="H107" s="210"/>
      <c r="I107" s="173" t="s">
        <v>181</v>
      </c>
      <c r="J107" s="201"/>
      <c r="K107" s="201"/>
      <c r="L107" s="202"/>
      <c r="N107" s="14" t="s">
        <v>134</v>
      </c>
    </row>
    <row r="108" spans="1:14" s="14" customFormat="1" ht="30" customHeight="1" x14ac:dyDescent="0.2">
      <c r="B108" s="20" t="s">
        <v>24</v>
      </c>
      <c r="C108" s="209">
        <f>$C$47</f>
        <v>0</v>
      </c>
      <c r="D108" s="210"/>
      <c r="E108" s="209">
        <f>C108</f>
        <v>0</v>
      </c>
      <c r="F108" s="210"/>
      <c r="G108" s="209">
        <f>C108</f>
        <v>0</v>
      </c>
      <c r="H108" s="210"/>
      <c r="I108" s="180"/>
      <c r="J108" s="181"/>
      <c r="K108" s="181"/>
      <c r="L108" s="182"/>
      <c r="N108" s="14" t="s">
        <v>73</v>
      </c>
    </row>
    <row r="109" spans="1:14" s="24" customFormat="1" ht="30" customHeight="1" x14ac:dyDescent="0.2">
      <c r="B109" s="25" t="s">
        <v>25</v>
      </c>
      <c r="C109" s="203" t="str">
        <f>IF(C107=0,"未判定",IF(C107&lt;=C108,"基準適合","基準不適合"))</f>
        <v>未判定</v>
      </c>
      <c r="D109" s="204"/>
      <c r="E109" s="203" t="str">
        <f>IF(E107=0,"未判定",IF(E107&lt;=E108,"基準適合","基準不適合"))</f>
        <v>未判定</v>
      </c>
      <c r="F109" s="204"/>
      <c r="G109" s="203" t="str">
        <f>IF(G107=0,"未判定",IF(G107&lt;=G108,"基準適合","基準不適合"))</f>
        <v>未判定</v>
      </c>
      <c r="H109" s="204"/>
      <c r="I109" s="206" t="s">
        <v>39</v>
      </c>
      <c r="J109" s="207"/>
      <c r="K109" s="207"/>
      <c r="L109" s="208"/>
    </row>
    <row r="110" spans="1:14" s="14" customFormat="1" ht="22.5" customHeight="1" x14ac:dyDescent="0.2"/>
    <row r="111" spans="1:14" s="24" customFormat="1" ht="22.5" customHeight="1" x14ac:dyDescent="0.2">
      <c r="A111" s="24" t="s">
        <v>138</v>
      </c>
    </row>
    <row r="112" spans="1:14" s="14" customFormat="1" ht="30" customHeight="1" x14ac:dyDescent="0.2">
      <c r="B112" s="15"/>
      <c r="C112" s="166" t="s">
        <v>20</v>
      </c>
      <c r="D112" s="166"/>
      <c r="E112" s="166" t="s">
        <v>36</v>
      </c>
      <c r="F112" s="166"/>
      <c r="G112" s="167" t="s">
        <v>22</v>
      </c>
      <c r="H112" s="168"/>
      <c r="I112" s="166" t="s">
        <v>34</v>
      </c>
      <c r="J112" s="166"/>
      <c r="K112" s="166"/>
      <c r="L112" s="166"/>
    </row>
    <row r="113" spans="1:14" s="14" customFormat="1" ht="30" customHeight="1" x14ac:dyDescent="0.2">
      <c r="B113" s="15" t="s">
        <v>44</v>
      </c>
      <c r="C113" s="209">
        <f>年齢別基準!$E$5*SUM(保育所!$C$60:$I$60)</f>
        <v>0</v>
      </c>
      <c r="D113" s="210"/>
      <c r="E113" s="209">
        <f>年齢別基準!$E$5*SUM(保育所!$C$69:$I$69)</f>
        <v>0</v>
      </c>
      <c r="F113" s="210"/>
      <c r="G113" s="209">
        <f>年齢別基準!$E$5*SUM(保育所!$C$76:$I$76)</f>
        <v>0</v>
      </c>
      <c r="H113" s="210"/>
      <c r="I113" s="173" t="s">
        <v>182</v>
      </c>
      <c r="J113" s="201"/>
      <c r="K113" s="201"/>
      <c r="L113" s="202"/>
      <c r="N113" s="14" t="s">
        <v>134</v>
      </c>
    </row>
    <row r="114" spans="1:14" s="14" customFormat="1" ht="30" customHeight="1" x14ac:dyDescent="0.2">
      <c r="B114" s="15" t="s">
        <v>24</v>
      </c>
      <c r="C114" s="209">
        <f>$C$48</f>
        <v>0</v>
      </c>
      <c r="D114" s="210"/>
      <c r="E114" s="209">
        <f>C114</f>
        <v>0</v>
      </c>
      <c r="F114" s="210"/>
      <c r="G114" s="209">
        <f>C114</f>
        <v>0</v>
      </c>
      <c r="H114" s="210"/>
      <c r="I114" s="180"/>
      <c r="J114" s="181"/>
      <c r="K114" s="181"/>
      <c r="L114" s="182"/>
      <c r="N114" s="14" t="s">
        <v>73</v>
      </c>
    </row>
    <row r="115" spans="1:14" s="14" customFormat="1" ht="30" customHeight="1" x14ac:dyDescent="0.2">
      <c r="B115" s="25" t="s">
        <v>25</v>
      </c>
      <c r="C115" s="203" t="str">
        <f>IF(C113=0,"未判定",IF(C113&lt;=C114,"基準適合","基準不適合"))</f>
        <v>未判定</v>
      </c>
      <c r="D115" s="204"/>
      <c r="E115" s="203" t="str">
        <f>IF(E113=0,"未判定",IF(E113&lt;=E114,"基準適合","基準不適合"))</f>
        <v>未判定</v>
      </c>
      <c r="F115" s="204"/>
      <c r="G115" s="203" t="str">
        <f>IF(G113=0,"未判定",IF(G113&lt;=G114,"基準適合","基準不適合"))</f>
        <v>未判定</v>
      </c>
      <c r="H115" s="204"/>
      <c r="I115" s="230" t="s">
        <v>39</v>
      </c>
      <c r="J115" s="231"/>
      <c r="K115" s="231"/>
      <c r="L115" s="232"/>
    </row>
    <row r="116" spans="1:14" s="14" customFormat="1" ht="22.5" customHeight="1" x14ac:dyDescent="0.2"/>
    <row r="117" spans="1:14" s="24" customFormat="1" ht="22.5" customHeight="1" x14ac:dyDescent="0.2">
      <c r="A117" s="24" t="s">
        <v>260</v>
      </c>
    </row>
    <row r="118" spans="1:14" s="14" customFormat="1" ht="30" customHeight="1" x14ac:dyDescent="0.2">
      <c r="B118" s="15"/>
      <c r="C118" s="166" t="s">
        <v>20</v>
      </c>
      <c r="D118" s="166"/>
      <c r="E118" s="166" t="s">
        <v>36</v>
      </c>
      <c r="F118" s="166"/>
      <c r="G118" s="167" t="s">
        <v>22</v>
      </c>
      <c r="H118" s="168"/>
      <c r="I118" s="166" t="s">
        <v>34</v>
      </c>
      <c r="J118" s="166"/>
      <c r="K118" s="166"/>
      <c r="L118" s="166"/>
    </row>
    <row r="119" spans="1:14" s="14" customFormat="1" ht="30" customHeight="1" x14ac:dyDescent="0.2">
      <c r="B119" s="15" t="s">
        <v>44</v>
      </c>
      <c r="C119" s="209">
        <f>年齢別基準!$F$5*SUM(保育所!$F$60:$I$60)</f>
        <v>0</v>
      </c>
      <c r="D119" s="210"/>
      <c r="E119" s="209">
        <f>年齢別基準!$F$5*SUM(保育所!$F$69:$I$69)</f>
        <v>0</v>
      </c>
      <c r="F119" s="210"/>
      <c r="G119" s="209">
        <f>年齢別基準!$F$5*SUM(保育所!$F$76:$I$76)</f>
        <v>0</v>
      </c>
      <c r="H119" s="210"/>
      <c r="I119" s="173" t="s">
        <v>183</v>
      </c>
      <c r="J119" s="201"/>
      <c r="K119" s="201"/>
      <c r="L119" s="202"/>
      <c r="N119" s="14" t="s">
        <v>134</v>
      </c>
    </row>
    <row r="120" spans="1:14" s="14" customFormat="1" ht="30" customHeight="1" x14ac:dyDescent="0.2">
      <c r="B120" s="19" t="s">
        <v>24</v>
      </c>
      <c r="C120" s="209">
        <f>$C$49+$C$50</f>
        <v>0</v>
      </c>
      <c r="D120" s="210"/>
      <c r="E120" s="209">
        <f>C120</f>
        <v>0</v>
      </c>
      <c r="F120" s="210"/>
      <c r="G120" s="209">
        <f>C120</f>
        <v>0</v>
      </c>
      <c r="H120" s="210"/>
      <c r="I120" s="180"/>
      <c r="J120" s="181"/>
      <c r="K120" s="181"/>
      <c r="L120" s="182"/>
      <c r="N120" s="14" t="s">
        <v>73</v>
      </c>
    </row>
    <row r="121" spans="1:14" s="14" customFormat="1" ht="30" customHeight="1" x14ac:dyDescent="0.2">
      <c r="B121" s="25" t="s">
        <v>25</v>
      </c>
      <c r="C121" s="203" t="str">
        <f>IF(C119=0,"未判定",IF(C119&lt;=C120,"基準適合","基準不適合"))</f>
        <v>未判定</v>
      </c>
      <c r="D121" s="204"/>
      <c r="E121" s="203" t="str">
        <f>IF(E119=0,"未判定",IF(E119&lt;=E120,"基準適合","基準不適合"))</f>
        <v>未判定</v>
      </c>
      <c r="F121" s="204"/>
      <c r="G121" s="203" t="str">
        <f>IF(G119=0,"未判定",IF(G119&lt;=G120,"基準適合","基準不適合"))</f>
        <v>未判定</v>
      </c>
      <c r="H121" s="204"/>
      <c r="I121" s="230" t="s">
        <v>39</v>
      </c>
      <c r="J121" s="231"/>
      <c r="K121" s="231"/>
      <c r="L121" s="232"/>
    </row>
    <row r="122" spans="1:14" s="14" customFormat="1" ht="22.5" customHeight="1" x14ac:dyDescent="0.2"/>
    <row r="123" spans="1:14" s="14" customFormat="1" ht="22.5" customHeight="1" x14ac:dyDescent="0.2"/>
    <row r="124" spans="1:14" s="14" customFormat="1" ht="22.5" customHeight="1" x14ac:dyDescent="0.2"/>
    <row r="125" spans="1:14" s="14" customFormat="1" ht="22.5" customHeight="1" x14ac:dyDescent="0.2"/>
    <row r="126" spans="1:14" s="14" customFormat="1" ht="22.5" customHeight="1" x14ac:dyDescent="0.2"/>
    <row r="127" spans="1:14" s="14" customFormat="1" x14ac:dyDescent="0.2"/>
    <row r="128" spans="1:14" s="14" customFormat="1" ht="22.5" customHeight="1" x14ac:dyDescent="0.2"/>
    <row r="129" s="14" customFormat="1" ht="22.5" customHeight="1" x14ac:dyDescent="0.2"/>
    <row r="130" s="14" customFormat="1" ht="22.5" customHeight="1" x14ac:dyDescent="0.2"/>
    <row r="131" s="14" customFormat="1" ht="22.5" customHeight="1" x14ac:dyDescent="0.2"/>
    <row r="132" s="14" customFormat="1" ht="22.5" customHeight="1" x14ac:dyDescent="0.2"/>
    <row r="133" s="14" customFormat="1" ht="22.5" customHeight="1" x14ac:dyDescent="0.2"/>
    <row r="134" s="14" customFormat="1" ht="22.5" customHeight="1" x14ac:dyDescent="0.2"/>
    <row r="135" s="14" customFormat="1" ht="22.5" customHeight="1" x14ac:dyDescent="0.2"/>
    <row r="136" s="14" customFormat="1" ht="22.5" customHeight="1" x14ac:dyDescent="0.2"/>
    <row r="137" s="14" customFormat="1" ht="22.5" customHeight="1" x14ac:dyDescent="0.2"/>
    <row r="138" s="14" customFormat="1" ht="22.5" customHeight="1" x14ac:dyDescent="0.2"/>
    <row r="139" s="14" customFormat="1" ht="22.5" customHeight="1" x14ac:dyDescent="0.2"/>
    <row r="140" s="14" customFormat="1" ht="22.5" customHeight="1" x14ac:dyDescent="0.2"/>
    <row r="141" s="14" customFormat="1" ht="22.5" customHeight="1" x14ac:dyDescent="0.2"/>
    <row r="142" s="14" customFormat="1" ht="22.5" customHeight="1" x14ac:dyDescent="0.2"/>
    <row r="143" s="14" customFormat="1" ht="22.5" customHeight="1" x14ac:dyDescent="0.2"/>
    <row r="144" s="14" customFormat="1" ht="22.5" customHeight="1" x14ac:dyDescent="0.2"/>
    <row r="145" s="14" customFormat="1" ht="22.5" customHeight="1" x14ac:dyDescent="0.2"/>
    <row r="146" s="14" customFormat="1" ht="22.5" customHeight="1" x14ac:dyDescent="0.2"/>
    <row r="147" s="14" customFormat="1" ht="22.5" customHeight="1" x14ac:dyDescent="0.2"/>
    <row r="148" s="14" customFormat="1" ht="22.5" customHeight="1" x14ac:dyDescent="0.2"/>
    <row r="149" s="14" customFormat="1" ht="22.5" customHeight="1" x14ac:dyDescent="0.2"/>
    <row r="150" s="14" customFormat="1" ht="22.5" customHeight="1" x14ac:dyDescent="0.2"/>
    <row r="151" s="14" customFormat="1" ht="22.5" customHeight="1" x14ac:dyDescent="0.2"/>
    <row r="152" s="14" customFormat="1" ht="22.5" customHeight="1" x14ac:dyDescent="0.2"/>
    <row r="153" s="14" customFormat="1" ht="22.5" customHeight="1" x14ac:dyDescent="0.2"/>
    <row r="154" s="14" customFormat="1" ht="22.5" customHeight="1" x14ac:dyDescent="0.2"/>
    <row r="155" s="14" customFormat="1" ht="22.5" customHeight="1" x14ac:dyDescent="0.2"/>
    <row r="156" s="14" customFormat="1" ht="22.5" customHeight="1" x14ac:dyDescent="0.2"/>
    <row r="157" s="14" customFormat="1" ht="22.5" customHeight="1" x14ac:dyDescent="0.2"/>
    <row r="158" s="14" customFormat="1" ht="22.5" customHeight="1" x14ac:dyDescent="0.2"/>
    <row r="159" s="14" customFormat="1" ht="22.5" customHeight="1" x14ac:dyDescent="0.2"/>
    <row r="160" s="14" customFormat="1" ht="22.5" customHeight="1" x14ac:dyDescent="0.2"/>
    <row r="161" s="14" customFormat="1" ht="22.5" customHeight="1" x14ac:dyDescent="0.2"/>
    <row r="162" s="14" customFormat="1" ht="22.5" customHeight="1" x14ac:dyDescent="0.2"/>
    <row r="163" s="14" customFormat="1"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sheetData>
  <mergeCells count="214">
    <mergeCell ref="C41:E41"/>
    <mergeCell ref="F41:H41"/>
    <mergeCell ref="I41:K41"/>
    <mergeCell ref="C42:L42"/>
    <mergeCell ref="B53:L53"/>
    <mergeCell ref="B35:B37"/>
    <mergeCell ref="L35:L37"/>
    <mergeCell ref="I36:J36"/>
    <mergeCell ref="C37:E37"/>
    <mergeCell ref="F37:H37"/>
    <mergeCell ref="I37:K37"/>
    <mergeCell ref="B38:B40"/>
    <mergeCell ref="L38:L40"/>
    <mergeCell ref="I39:J39"/>
    <mergeCell ref="C40:E40"/>
    <mergeCell ref="F40:H40"/>
    <mergeCell ref="I40:K40"/>
    <mergeCell ref="C49:E49"/>
    <mergeCell ref="F49:L49"/>
    <mergeCell ref="C50:E50"/>
    <mergeCell ref="F50:L50"/>
    <mergeCell ref="B22:B23"/>
    <mergeCell ref="C22:E22"/>
    <mergeCell ref="F22:K22"/>
    <mergeCell ref="L22:L23"/>
    <mergeCell ref="B33:B34"/>
    <mergeCell ref="C33:E33"/>
    <mergeCell ref="F33:H33"/>
    <mergeCell ref="I33:K33"/>
    <mergeCell ref="L33:L34"/>
    <mergeCell ref="B11:B13"/>
    <mergeCell ref="L11:L13"/>
    <mergeCell ref="I12:J12"/>
    <mergeCell ref="C13:E13"/>
    <mergeCell ref="F13:H13"/>
    <mergeCell ref="I13:K13"/>
    <mergeCell ref="B14:B16"/>
    <mergeCell ref="L14:L16"/>
    <mergeCell ref="I15:J15"/>
    <mergeCell ref="C16:E16"/>
    <mergeCell ref="F16:H16"/>
    <mergeCell ref="I16:K16"/>
    <mergeCell ref="B6:B7"/>
    <mergeCell ref="C6:E6"/>
    <mergeCell ref="F6:H6"/>
    <mergeCell ref="I6:K6"/>
    <mergeCell ref="L6:L7"/>
    <mergeCell ref="B8:B10"/>
    <mergeCell ref="L8:L10"/>
    <mergeCell ref="I9:J9"/>
    <mergeCell ref="C10:E10"/>
    <mergeCell ref="F10:H10"/>
    <mergeCell ref="I10:K10"/>
    <mergeCell ref="C118:D118"/>
    <mergeCell ref="E118:F118"/>
    <mergeCell ref="G118:H118"/>
    <mergeCell ref="I118:L118"/>
    <mergeCell ref="C119:D119"/>
    <mergeCell ref="C114:D114"/>
    <mergeCell ref="E114:F114"/>
    <mergeCell ref="G114:H114"/>
    <mergeCell ref="I114:L114"/>
    <mergeCell ref="C115:D115"/>
    <mergeCell ref="E115:F115"/>
    <mergeCell ref="G115:H115"/>
    <mergeCell ref="I115:L115"/>
    <mergeCell ref="C120:D120"/>
    <mergeCell ref="E120:F120"/>
    <mergeCell ref="G120:H120"/>
    <mergeCell ref="I120:L120"/>
    <mergeCell ref="C121:D121"/>
    <mergeCell ref="E121:F121"/>
    <mergeCell ref="G121:H121"/>
    <mergeCell ref="I121:L121"/>
    <mergeCell ref="E119:F119"/>
    <mergeCell ref="G119:H119"/>
    <mergeCell ref="I119:L119"/>
    <mergeCell ref="C112:D112"/>
    <mergeCell ref="E112:F112"/>
    <mergeCell ref="G112:H112"/>
    <mergeCell ref="I112:L112"/>
    <mergeCell ref="C113:D113"/>
    <mergeCell ref="E113:F113"/>
    <mergeCell ref="G113:H113"/>
    <mergeCell ref="I113:L113"/>
    <mergeCell ref="C108:D108"/>
    <mergeCell ref="E108:F108"/>
    <mergeCell ref="G108:H108"/>
    <mergeCell ref="I108:L108"/>
    <mergeCell ref="C109:D109"/>
    <mergeCell ref="E109:F109"/>
    <mergeCell ref="G109:H109"/>
    <mergeCell ref="I109:L109"/>
    <mergeCell ref="C106:D106"/>
    <mergeCell ref="E106:F106"/>
    <mergeCell ref="G106:H106"/>
    <mergeCell ref="I106:L106"/>
    <mergeCell ref="C107:D107"/>
    <mergeCell ref="E107:F107"/>
    <mergeCell ref="G107:H107"/>
    <mergeCell ref="I107:L107"/>
    <mergeCell ref="C102:D102"/>
    <mergeCell ref="E102:F102"/>
    <mergeCell ref="G102:H102"/>
    <mergeCell ref="I102:L102"/>
    <mergeCell ref="C101:D101"/>
    <mergeCell ref="E101:F101"/>
    <mergeCell ref="G101:H101"/>
    <mergeCell ref="I101:L101"/>
    <mergeCell ref="C99:D99"/>
    <mergeCell ref="E99:F99"/>
    <mergeCell ref="G99:H99"/>
    <mergeCell ref="I99:L99"/>
    <mergeCell ref="C100:D100"/>
    <mergeCell ref="E100:F100"/>
    <mergeCell ref="G100:H100"/>
    <mergeCell ref="I100:L100"/>
    <mergeCell ref="C97:D97"/>
    <mergeCell ref="E97:F97"/>
    <mergeCell ref="G97:H97"/>
    <mergeCell ref="I97:L97"/>
    <mergeCell ref="C98:D98"/>
    <mergeCell ref="E98:F98"/>
    <mergeCell ref="G98:H98"/>
    <mergeCell ref="I98:L98"/>
    <mergeCell ref="C95:D95"/>
    <mergeCell ref="E95:F95"/>
    <mergeCell ref="G95:H95"/>
    <mergeCell ref="I95:L95"/>
    <mergeCell ref="I96:L96"/>
    <mergeCell ref="G96:H96"/>
    <mergeCell ref="E96:F96"/>
    <mergeCell ref="C96:D96"/>
    <mergeCell ref="C91:D91"/>
    <mergeCell ref="E91:F91"/>
    <mergeCell ref="G91:H91"/>
    <mergeCell ref="I91:L91"/>
    <mergeCell ref="C92:D92"/>
    <mergeCell ref="E92:F92"/>
    <mergeCell ref="G92:H92"/>
    <mergeCell ref="I92:L92"/>
    <mergeCell ref="C90:D90"/>
    <mergeCell ref="E90:F90"/>
    <mergeCell ref="G90:H90"/>
    <mergeCell ref="I90:L90"/>
    <mergeCell ref="C88:D88"/>
    <mergeCell ref="E88:F88"/>
    <mergeCell ref="G88:H88"/>
    <mergeCell ref="I88:L88"/>
    <mergeCell ref="C89:D89"/>
    <mergeCell ref="E89:F89"/>
    <mergeCell ref="G89:H89"/>
    <mergeCell ref="I89:L89"/>
    <mergeCell ref="C86:D86"/>
    <mergeCell ref="E86:F86"/>
    <mergeCell ref="G86:H86"/>
    <mergeCell ref="I86:L86"/>
    <mergeCell ref="C87:D87"/>
    <mergeCell ref="E87:F87"/>
    <mergeCell ref="G87:H87"/>
    <mergeCell ref="I87:L87"/>
    <mergeCell ref="C85:D85"/>
    <mergeCell ref="E85:F85"/>
    <mergeCell ref="G85:H85"/>
    <mergeCell ref="I85:L85"/>
    <mergeCell ref="C47:E47"/>
    <mergeCell ref="F47:L47"/>
    <mergeCell ref="C48:E48"/>
    <mergeCell ref="F48:L48"/>
    <mergeCell ref="C45:E45"/>
    <mergeCell ref="F45:L45"/>
    <mergeCell ref="C46:E46"/>
    <mergeCell ref="F46:L46"/>
    <mergeCell ref="J64:K64"/>
    <mergeCell ref="C64:I64"/>
    <mergeCell ref="C71:I71"/>
    <mergeCell ref="J71:K71"/>
    <mergeCell ref="C80:I80"/>
    <mergeCell ref="J80:K80"/>
    <mergeCell ref="F63:G63"/>
    <mergeCell ref="I63:J63"/>
    <mergeCell ref="C63:E63"/>
    <mergeCell ref="C79:E79"/>
    <mergeCell ref="F79:G79"/>
    <mergeCell ref="I79:J79"/>
    <mergeCell ref="B76:B78"/>
    <mergeCell ref="L76:L78"/>
    <mergeCell ref="I77:J77"/>
    <mergeCell ref="C78:E78"/>
    <mergeCell ref="F78:H78"/>
    <mergeCell ref="I78:K78"/>
    <mergeCell ref="B67:B68"/>
    <mergeCell ref="C67:E67"/>
    <mergeCell ref="F67:K67"/>
    <mergeCell ref="L67:L68"/>
    <mergeCell ref="B74:B75"/>
    <mergeCell ref="C74:E74"/>
    <mergeCell ref="F74:H74"/>
    <mergeCell ref="I74:K74"/>
    <mergeCell ref="L74:L75"/>
    <mergeCell ref="C70:E70"/>
    <mergeCell ref="F70:G70"/>
    <mergeCell ref="I70:J70"/>
    <mergeCell ref="B58:B59"/>
    <mergeCell ref="C58:E58"/>
    <mergeCell ref="F58:H58"/>
    <mergeCell ref="I58:K58"/>
    <mergeCell ref="L58:L59"/>
    <mergeCell ref="B60:B62"/>
    <mergeCell ref="L60:L62"/>
    <mergeCell ref="I61:J61"/>
    <mergeCell ref="C62:E62"/>
    <mergeCell ref="F62:H62"/>
    <mergeCell ref="I62:K62"/>
  </mergeCells>
  <phoneticPr fontId="3"/>
  <conditionalFormatting sqref="C92:H92">
    <cfRule type="containsText" dxfId="41" priority="3" operator="containsText" text="不適合">
      <formula>NOT(ISERROR(SEARCH("不適合",C92)))</formula>
    </cfRule>
  </conditionalFormatting>
  <conditionalFormatting sqref="C102:H102">
    <cfRule type="containsText" dxfId="40" priority="2" operator="containsText" text="不適合">
      <formula>NOT(ISERROR(SEARCH("不適合",C102)))</formula>
    </cfRule>
  </conditionalFormatting>
  <conditionalFormatting sqref="C109:H109">
    <cfRule type="containsText" dxfId="39" priority="13" operator="containsText" text="不適合">
      <formula>NOT(ISERROR(SEARCH("不適合",C109)))</formula>
    </cfRule>
  </conditionalFormatting>
  <conditionalFormatting sqref="C115:H115">
    <cfRule type="containsText" dxfId="38" priority="12" operator="containsText" text="不適合">
      <formula>NOT(ISERROR(SEARCH("不適合",C115)))</formula>
    </cfRule>
  </conditionalFormatting>
  <conditionalFormatting sqref="C121:H121">
    <cfRule type="containsText" dxfId="37" priority="10" operator="containsText" text="不適合">
      <formula>NOT(ISERROR(SEARCH("不適合",C121)))</formula>
    </cfRule>
  </conditionalFormatting>
  <conditionalFormatting sqref="C41:K41">
    <cfRule type="containsText" dxfId="36" priority="1" operator="containsText" text="定員超過">
      <formula>NOT(ISERROR(SEARCH("定員超過",C41)))</formula>
    </cfRule>
  </conditionalFormatting>
  <dataValidations count="2">
    <dataValidation imeMode="off" allowBlank="1" showInputMessage="1" showErrorMessage="1" sqref="C10:C13 C24:K25 K38:K39 I40:I41 J38 C15:I15 K35:K36 J35 C35:I36 D38:I39 F37 I37 C54 K11:K12 F78:F79 F13 J11 I13 C78:C80 C69:K69 K8:K9 I70 F70 J8 C8:I9 D11:I12 F10 I10 C61:I61 I62:I63 F40:F41 C62:C64 C60:J60 I78:I79 K60:K61 C77:I77 C76:J76 C70:C71 K76:K77 F62:F63 C37:C41 K15 F16 I16 C16 C46:C52" xr:uid="{00000000-0002-0000-0200-000000000000}"/>
    <dataValidation imeMode="on" allowBlank="1" showInputMessage="1" showErrorMessage="1" sqref="C42:L42" xr:uid="{00000000-0002-0000-0200-000001000000}"/>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3" manualBreakCount="3">
    <brk id="43" max="12" man="1"/>
    <brk id="82" max="12" man="1"/>
    <brk id="10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0"/>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63" t="s">
        <v>5</v>
      </c>
      <c r="D7" s="63" t="s">
        <v>6</v>
      </c>
      <c r="E7" s="63" t="s">
        <v>7</v>
      </c>
      <c r="F7" s="63" t="s">
        <v>5</v>
      </c>
      <c r="G7" s="63" t="s">
        <v>6</v>
      </c>
      <c r="H7" s="63" t="s">
        <v>7</v>
      </c>
      <c r="I7" s="63" t="s">
        <v>8</v>
      </c>
      <c r="J7" s="63" t="s">
        <v>9</v>
      </c>
      <c r="K7" s="63" t="s">
        <v>10</v>
      </c>
      <c r="L7" s="103"/>
    </row>
    <row r="8" spans="1:14" ht="26.25" customHeight="1" x14ac:dyDescent="0.2">
      <c r="B8" s="114" t="s">
        <v>186</v>
      </c>
      <c r="C8" s="60"/>
      <c r="D8" s="60"/>
      <c r="E8" s="60"/>
      <c r="F8" s="60"/>
      <c r="G8" s="60"/>
      <c r="H8" s="60"/>
      <c r="I8" s="60"/>
      <c r="J8" s="60"/>
      <c r="K8" s="60"/>
      <c r="L8" s="117">
        <f>SUM(C10:K10)</f>
        <v>0</v>
      </c>
      <c r="N8" s="59" t="s">
        <v>209</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60"/>
      <c r="D11" s="60"/>
      <c r="E11" s="60"/>
      <c r="F11" s="60"/>
      <c r="G11" s="60"/>
      <c r="H11" s="60"/>
      <c r="I11" s="60"/>
      <c r="J11" s="60"/>
      <c r="K11" s="60"/>
      <c r="L11" s="117">
        <f>SUM(C13:K13)</f>
        <v>0</v>
      </c>
      <c r="N11" s="59" t="s">
        <v>209</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65" t="str">
        <f>IF($L$11=0,"",C11-C8)</f>
        <v/>
      </c>
      <c r="D14" s="65" t="str">
        <f t="shared" ref="D14:L15" si="0">IF($L$11=0,"",D11-D8)</f>
        <v/>
      </c>
      <c r="E14" s="65" t="str">
        <f t="shared" si="0"/>
        <v/>
      </c>
      <c r="F14" s="65" t="str">
        <f t="shared" si="0"/>
        <v/>
      </c>
      <c r="G14" s="65" t="str">
        <f t="shared" si="0"/>
        <v/>
      </c>
      <c r="H14" s="65" t="str">
        <f t="shared" si="0"/>
        <v/>
      </c>
      <c r="I14" s="65" t="str">
        <f t="shared" si="0"/>
        <v/>
      </c>
      <c r="J14" s="65" t="str">
        <f t="shared" si="0"/>
        <v/>
      </c>
      <c r="K14" s="65" t="str">
        <f t="shared" si="0"/>
        <v/>
      </c>
      <c r="L14" s="136" t="str">
        <f t="shared" si="0"/>
        <v/>
      </c>
      <c r="N14" s="1" t="s">
        <v>189</v>
      </c>
    </row>
    <row r="15" spans="1:14" ht="13.5" customHeight="1" x14ac:dyDescent="0.2">
      <c r="B15" s="121"/>
      <c r="C15" s="44"/>
      <c r="D15" s="44"/>
      <c r="E15" s="44"/>
      <c r="F15" s="44"/>
      <c r="G15" s="44"/>
      <c r="H15" s="44"/>
      <c r="I15" s="139" t="str">
        <f t="shared" si="0"/>
        <v/>
      </c>
      <c r="J15" s="139" t="str">
        <f t="shared" si="0"/>
        <v/>
      </c>
      <c r="K15" s="44"/>
      <c r="L15" s="137" t="str">
        <f t="shared" si="0"/>
        <v/>
      </c>
    </row>
    <row r="16" spans="1:14" x14ac:dyDescent="0.2">
      <c r="B16" s="122"/>
      <c r="C16" s="139" t="str">
        <f t="shared" ref="C16:L16" si="1">IF($L$11=0,"",C13-C10)</f>
        <v/>
      </c>
      <c r="D16" s="139" t="str">
        <f t="shared" si="1"/>
        <v/>
      </c>
      <c r="E16" s="139" t="str">
        <f t="shared" si="1"/>
        <v/>
      </c>
      <c r="F16" s="139" t="str">
        <f t="shared" si="1"/>
        <v/>
      </c>
      <c r="G16" s="139" t="str">
        <f t="shared" si="1"/>
        <v/>
      </c>
      <c r="H16" s="139" t="str">
        <f t="shared" si="1"/>
        <v/>
      </c>
      <c r="I16" s="139" t="str">
        <f t="shared" si="1"/>
        <v/>
      </c>
      <c r="J16" s="139" t="str">
        <f t="shared" si="1"/>
        <v/>
      </c>
      <c r="K16" s="139" t="str">
        <f t="shared" si="1"/>
        <v/>
      </c>
      <c r="L16" s="138" t="str">
        <f t="shared" si="1"/>
        <v/>
      </c>
      <c r="N16" s="70">
        <f>SUM(C16:K16)</f>
        <v>0</v>
      </c>
    </row>
    <row r="18" spans="1:12" ht="26.25" customHeight="1" x14ac:dyDescent="0.2">
      <c r="A18" s="1" t="s">
        <v>11</v>
      </c>
    </row>
    <row r="19" spans="1:12" x14ac:dyDescent="0.2">
      <c r="B19" s="1" t="s">
        <v>200</v>
      </c>
    </row>
    <row r="20" spans="1:12" x14ac:dyDescent="0.2">
      <c r="B20" s="1" t="s">
        <v>206</v>
      </c>
    </row>
    <row r="21" spans="1:12" s="14" customFormat="1" x14ac:dyDescent="0.2"/>
    <row r="22" spans="1:12" ht="26.25" customHeight="1" x14ac:dyDescent="0.2">
      <c r="B22" s="103"/>
      <c r="C22" s="123" t="s">
        <v>12</v>
      </c>
      <c r="D22" s="123"/>
      <c r="E22" s="123"/>
      <c r="F22" s="103" t="s">
        <v>13</v>
      </c>
      <c r="G22" s="103"/>
      <c r="H22" s="103"/>
      <c r="I22" s="103"/>
      <c r="J22" s="103"/>
      <c r="K22" s="103"/>
      <c r="L22" s="103" t="s">
        <v>3</v>
      </c>
    </row>
    <row r="23" spans="1:12" ht="26.25" customHeight="1" x14ac:dyDescent="0.2">
      <c r="B23" s="103"/>
      <c r="C23" s="63" t="s">
        <v>5</v>
      </c>
      <c r="D23" s="63" t="s">
        <v>6</v>
      </c>
      <c r="E23" s="63" t="s">
        <v>7</v>
      </c>
      <c r="F23" s="63" t="s">
        <v>5</v>
      </c>
      <c r="G23" s="63" t="s">
        <v>6</v>
      </c>
      <c r="H23" s="63" t="s">
        <v>7</v>
      </c>
      <c r="I23" s="63" t="s">
        <v>8</v>
      </c>
      <c r="J23" s="63" t="s">
        <v>9</v>
      </c>
      <c r="K23" s="63" t="s">
        <v>10</v>
      </c>
      <c r="L23" s="103"/>
    </row>
    <row r="24" spans="1:12" ht="26.25" customHeight="1" x14ac:dyDescent="0.2">
      <c r="B24" s="41" t="s">
        <v>190</v>
      </c>
      <c r="C24" s="60"/>
      <c r="D24" s="60"/>
      <c r="E24" s="60"/>
      <c r="F24" s="60"/>
      <c r="G24" s="60"/>
      <c r="H24" s="60"/>
      <c r="I24" s="60"/>
      <c r="J24" s="60"/>
      <c r="K24" s="60"/>
      <c r="L24" s="62">
        <f>SUM(C24:K24)</f>
        <v>0</v>
      </c>
    </row>
    <row r="25" spans="1:12" ht="26.25" customHeight="1" x14ac:dyDescent="0.2">
      <c r="B25" s="41" t="s">
        <v>191</v>
      </c>
      <c r="C25" s="60"/>
      <c r="D25" s="60"/>
      <c r="E25" s="60"/>
      <c r="F25" s="60"/>
      <c r="G25" s="60"/>
      <c r="H25" s="60"/>
      <c r="I25" s="60"/>
      <c r="J25" s="60"/>
      <c r="K25" s="60"/>
      <c r="L25" s="62">
        <f>SUM(C25:K25)</f>
        <v>0</v>
      </c>
    </row>
    <row r="26" spans="1:12" ht="26.25" customHeight="1" x14ac:dyDescent="0.2">
      <c r="B26" s="41" t="s">
        <v>188</v>
      </c>
      <c r="C26" s="65" t="str">
        <f>IF($L$25=0,"",C25-C24)</f>
        <v/>
      </c>
      <c r="D26" s="65" t="str">
        <f t="shared" ref="D26:L26" si="2">IF($L$25=0,"",D25-D24)</f>
        <v/>
      </c>
      <c r="E26" s="65" t="str">
        <f t="shared" si="2"/>
        <v/>
      </c>
      <c r="F26" s="65" t="str">
        <f t="shared" si="2"/>
        <v/>
      </c>
      <c r="G26" s="65" t="str">
        <f t="shared" si="2"/>
        <v/>
      </c>
      <c r="H26" s="65" t="str">
        <f t="shared" si="2"/>
        <v/>
      </c>
      <c r="I26" s="65" t="str">
        <f t="shared" si="2"/>
        <v/>
      </c>
      <c r="J26" s="65" t="str">
        <f t="shared" si="2"/>
        <v/>
      </c>
      <c r="K26" s="65" t="str">
        <f t="shared" si="2"/>
        <v/>
      </c>
      <c r="L26" s="65" t="str">
        <f t="shared" si="2"/>
        <v/>
      </c>
    </row>
    <row r="27" spans="1:12" ht="11.25" customHeight="1" x14ac:dyDescent="0.2"/>
    <row r="28" spans="1:12" ht="26.25" customHeight="1" x14ac:dyDescent="0.2">
      <c r="A28" s="1" t="s">
        <v>192</v>
      </c>
    </row>
    <row r="29" spans="1:12" x14ac:dyDescent="0.2">
      <c r="B29" s="1" t="s">
        <v>193</v>
      </c>
    </row>
    <row r="30" spans="1:12" x14ac:dyDescent="0.2">
      <c r="B30" s="1" t="s">
        <v>207</v>
      </c>
    </row>
    <row r="31" spans="1:12" x14ac:dyDescent="0.2">
      <c r="B31" s="1" t="s">
        <v>194</v>
      </c>
    </row>
    <row r="32" spans="1:12" s="14" customFormat="1" x14ac:dyDescent="0.2"/>
    <row r="33" spans="1:14" ht="26.25" customHeight="1" x14ac:dyDescent="0.2">
      <c r="B33" s="103"/>
      <c r="C33" s="123" t="s">
        <v>0</v>
      </c>
      <c r="D33" s="123"/>
      <c r="E33" s="123"/>
      <c r="F33" s="103" t="s">
        <v>1</v>
      </c>
      <c r="G33" s="103"/>
      <c r="H33" s="103"/>
      <c r="I33" s="103" t="s">
        <v>2</v>
      </c>
      <c r="J33" s="103"/>
      <c r="K33" s="103"/>
      <c r="L33" s="103" t="s">
        <v>3</v>
      </c>
    </row>
    <row r="34" spans="1:14" ht="26.25" customHeight="1" x14ac:dyDescent="0.2">
      <c r="B34" s="103"/>
      <c r="C34" s="64" t="s">
        <v>14</v>
      </c>
      <c r="D34" s="64" t="s">
        <v>15</v>
      </c>
      <c r="E34" s="64" t="s">
        <v>16</v>
      </c>
      <c r="F34" s="64" t="s">
        <v>14</v>
      </c>
      <c r="G34" s="64" t="s">
        <v>15</v>
      </c>
      <c r="H34" s="64" t="s">
        <v>16</v>
      </c>
      <c r="I34" s="64" t="s">
        <v>17</v>
      </c>
      <c r="J34" s="64" t="s">
        <v>18</v>
      </c>
      <c r="K34" s="64" t="s">
        <v>19</v>
      </c>
      <c r="L34" s="103"/>
    </row>
    <row r="35" spans="1:14" ht="26.25" customHeight="1" x14ac:dyDescent="0.2">
      <c r="B35" s="114" t="s">
        <v>195</v>
      </c>
      <c r="C35" s="60"/>
      <c r="D35" s="60"/>
      <c r="E35" s="60"/>
      <c r="F35" s="60"/>
      <c r="G35" s="60"/>
      <c r="H35" s="60"/>
      <c r="I35" s="60"/>
      <c r="J35" s="60"/>
      <c r="K35" s="60"/>
      <c r="L35" s="117">
        <f>SUM(C37:K37)</f>
        <v>0</v>
      </c>
      <c r="N35" s="1" t="s">
        <v>225</v>
      </c>
    </row>
    <row r="36" spans="1:14" ht="13.5" customHeight="1" x14ac:dyDescent="0.2">
      <c r="B36" s="121"/>
      <c r="C36" s="3"/>
      <c r="D36" s="3"/>
      <c r="E36" s="3"/>
      <c r="F36" s="3"/>
      <c r="G36" s="3"/>
      <c r="H36" s="3"/>
      <c r="I36" s="120">
        <f>SUM(I35:J35)</f>
        <v>0</v>
      </c>
      <c r="J36" s="120"/>
      <c r="K36" s="3"/>
      <c r="L36" s="118"/>
    </row>
    <row r="37" spans="1:14" x14ac:dyDescent="0.2">
      <c r="B37" s="122"/>
      <c r="C37" s="120">
        <f>SUM(C35:E35)</f>
        <v>0</v>
      </c>
      <c r="D37" s="120"/>
      <c r="E37" s="120"/>
      <c r="F37" s="120">
        <f>SUM(F35:H35)</f>
        <v>0</v>
      </c>
      <c r="G37" s="120"/>
      <c r="H37" s="120"/>
      <c r="I37" s="120">
        <f>SUM(I35:K35)</f>
        <v>0</v>
      </c>
      <c r="J37" s="120"/>
      <c r="K37" s="120"/>
      <c r="L37" s="119"/>
    </row>
    <row r="38" spans="1:14" ht="26.25" customHeight="1" x14ac:dyDescent="0.2">
      <c r="B38" s="114" t="s">
        <v>196</v>
      </c>
      <c r="C38" s="60"/>
      <c r="D38" s="60"/>
      <c r="E38" s="60"/>
      <c r="F38" s="60"/>
      <c r="G38" s="60"/>
      <c r="H38" s="60"/>
      <c r="I38" s="60"/>
      <c r="J38" s="60"/>
      <c r="K38" s="60"/>
      <c r="L38" s="117">
        <f>SUM(C40:K40)</f>
        <v>0</v>
      </c>
      <c r="N38" s="1" t="s">
        <v>197</v>
      </c>
    </row>
    <row r="39" spans="1:14" ht="13.5" customHeight="1" x14ac:dyDescent="0.2">
      <c r="B39" s="115"/>
      <c r="C39" s="3"/>
      <c r="D39" s="3"/>
      <c r="E39" s="3"/>
      <c r="F39" s="3"/>
      <c r="G39" s="3"/>
      <c r="H39" s="3"/>
      <c r="I39" s="120">
        <f>SUM(I38:J38)</f>
        <v>0</v>
      </c>
      <c r="J39" s="120"/>
      <c r="K39" s="3"/>
      <c r="L39" s="118"/>
    </row>
    <row r="40" spans="1:14" x14ac:dyDescent="0.2">
      <c r="B40" s="116"/>
      <c r="C40" s="120">
        <f>SUM(C38:E38)</f>
        <v>0</v>
      </c>
      <c r="D40" s="120"/>
      <c r="E40" s="120"/>
      <c r="F40" s="120">
        <f>SUM(F38:H38)</f>
        <v>0</v>
      </c>
      <c r="G40" s="120"/>
      <c r="H40" s="120"/>
      <c r="I40" s="120">
        <f>SUM(I38:K38)</f>
        <v>0</v>
      </c>
      <c r="J40" s="120"/>
      <c r="K40" s="120"/>
      <c r="L40" s="119"/>
    </row>
    <row r="41" spans="1:14" ht="26.25" customHeight="1" x14ac:dyDescent="0.2">
      <c r="B41" s="57" t="s">
        <v>242</v>
      </c>
      <c r="C41" s="110" t="str">
        <f>IF(C13=0,"未判定",(IF(C13&lt;C40,"定員超過","定員内")))</f>
        <v>未判定</v>
      </c>
      <c r="D41" s="110"/>
      <c r="E41" s="110"/>
      <c r="F41" s="110" t="str">
        <f>IF(F13=0,"未判定",(IF(F13&lt;F40,"定員超過","定員内")))</f>
        <v>未判定</v>
      </c>
      <c r="G41" s="110"/>
      <c r="H41" s="110"/>
      <c r="I41" s="110" t="str">
        <f>IF(I13=0,"未判定",(IF(I13&lt;I40,"定員超過","定員内")))</f>
        <v>未判定</v>
      </c>
      <c r="J41" s="110"/>
      <c r="K41" s="110"/>
      <c r="L41" s="31" t="s">
        <v>39</v>
      </c>
      <c r="N41" s="56" t="s">
        <v>201</v>
      </c>
    </row>
    <row r="42" spans="1:14" ht="26.25" customHeight="1" x14ac:dyDescent="0.2">
      <c r="B42" s="41" t="s">
        <v>198</v>
      </c>
      <c r="C42" s="111"/>
      <c r="D42" s="112"/>
      <c r="E42" s="112"/>
      <c r="F42" s="112"/>
      <c r="G42" s="112"/>
      <c r="H42" s="112"/>
      <c r="I42" s="112"/>
      <c r="J42" s="112"/>
      <c r="K42" s="112"/>
      <c r="L42" s="113"/>
      <c r="N42" s="1" t="s">
        <v>199</v>
      </c>
    </row>
    <row r="44" spans="1:14" ht="26.25" customHeight="1" x14ac:dyDescent="0.2">
      <c r="A44" s="1" t="s">
        <v>140</v>
      </c>
    </row>
    <row r="45" spans="1:14" ht="30" customHeight="1" x14ac:dyDescent="0.2">
      <c r="B45" s="4" t="s">
        <v>119</v>
      </c>
      <c r="C45" s="124" t="s">
        <v>121</v>
      </c>
      <c r="D45" s="125"/>
      <c r="E45" s="126"/>
      <c r="F45" s="124" t="s">
        <v>120</v>
      </c>
      <c r="G45" s="125"/>
      <c r="H45" s="125"/>
      <c r="I45" s="125"/>
      <c r="J45" s="125"/>
      <c r="K45" s="125"/>
      <c r="L45" s="126"/>
    </row>
    <row r="46" spans="1:14" ht="30" customHeight="1" x14ac:dyDescent="0.2">
      <c r="B46" s="4" t="s">
        <v>123</v>
      </c>
      <c r="C46" s="127"/>
      <c r="D46" s="128"/>
      <c r="E46" s="129"/>
      <c r="F46" s="130"/>
      <c r="G46" s="131"/>
      <c r="H46" s="131"/>
      <c r="I46" s="131"/>
      <c r="J46" s="131"/>
      <c r="K46" s="131"/>
      <c r="L46" s="132"/>
    </row>
    <row r="47" spans="1:14" ht="30" customHeight="1" x14ac:dyDescent="0.2">
      <c r="B47" s="4" t="s">
        <v>110</v>
      </c>
      <c r="C47" s="133"/>
      <c r="D47" s="134"/>
      <c r="E47" s="135"/>
      <c r="F47" s="130"/>
      <c r="G47" s="131"/>
      <c r="H47" s="131"/>
      <c r="I47" s="131"/>
      <c r="J47" s="131"/>
      <c r="K47" s="131"/>
      <c r="L47" s="132"/>
      <c r="N47" s="1" t="s">
        <v>111</v>
      </c>
    </row>
    <row r="48" spans="1:14" ht="30" customHeight="1" x14ac:dyDescent="0.2">
      <c r="B48" s="4" t="s">
        <v>30</v>
      </c>
      <c r="C48" s="147"/>
      <c r="D48" s="148"/>
      <c r="E48" s="149"/>
      <c r="F48" s="130" t="s">
        <v>118</v>
      </c>
      <c r="G48" s="131"/>
      <c r="H48" s="131"/>
      <c r="I48" s="131"/>
      <c r="J48" s="131"/>
      <c r="K48" s="131"/>
      <c r="L48" s="132"/>
      <c r="N48" s="1" t="s">
        <v>74</v>
      </c>
    </row>
    <row r="49" spans="1:14" ht="30" customHeight="1" x14ac:dyDescent="0.2">
      <c r="B49" s="4" t="s">
        <v>117</v>
      </c>
      <c r="C49" s="150"/>
      <c r="D49" s="151"/>
      <c r="E49" s="152"/>
      <c r="F49" s="130" t="s">
        <v>130</v>
      </c>
      <c r="G49" s="131"/>
      <c r="H49" s="131"/>
      <c r="I49" s="131"/>
      <c r="J49" s="131"/>
      <c r="K49" s="131"/>
      <c r="L49" s="132"/>
      <c r="N49" s="1" t="s">
        <v>74</v>
      </c>
    </row>
    <row r="50" spans="1:14" ht="30" customHeight="1" x14ac:dyDescent="0.2">
      <c r="B50" s="4" t="s">
        <v>23</v>
      </c>
      <c r="C50" s="144"/>
      <c r="D50" s="145"/>
      <c r="E50" s="146"/>
      <c r="F50" s="130"/>
      <c r="G50" s="131"/>
      <c r="H50" s="131"/>
      <c r="I50" s="131"/>
      <c r="J50" s="131"/>
      <c r="K50" s="131"/>
      <c r="L50" s="132"/>
      <c r="N50" s="1" t="s">
        <v>112</v>
      </c>
    </row>
    <row r="51" spans="1:14" ht="30" customHeight="1" x14ac:dyDescent="0.2">
      <c r="B51" s="4" t="s">
        <v>42</v>
      </c>
      <c r="C51" s="144"/>
      <c r="D51" s="145"/>
      <c r="E51" s="146"/>
      <c r="F51" s="130"/>
      <c r="G51" s="131"/>
      <c r="H51" s="131"/>
      <c r="I51" s="131"/>
      <c r="J51" s="131"/>
      <c r="K51" s="131"/>
      <c r="L51" s="132"/>
      <c r="N51" s="1" t="s">
        <v>112</v>
      </c>
    </row>
    <row r="52" spans="1:14" ht="30" customHeight="1" x14ac:dyDescent="0.2">
      <c r="B52" s="4" t="s">
        <v>43</v>
      </c>
      <c r="C52" s="144"/>
      <c r="D52" s="145"/>
      <c r="E52" s="146"/>
      <c r="F52" s="130"/>
      <c r="G52" s="131"/>
      <c r="H52" s="131"/>
      <c r="I52" s="131"/>
      <c r="J52" s="131"/>
      <c r="K52" s="131"/>
      <c r="L52" s="132"/>
      <c r="N52" s="1" t="s">
        <v>112</v>
      </c>
    </row>
    <row r="53" spans="1:14" ht="30" customHeight="1" x14ac:dyDescent="0.2">
      <c r="B53" s="4" t="s">
        <v>47</v>
      </c>
      <c r="C53" s="251"/>
      <c r="D53" s="252"/>
      <c r="E53" s="253"/>
      <c r="F53" s="130" t="s">
        <v>125</v>
      </c>
      <c r="G53" s="131"/>
      <c r="H53" s="131"/>
      <c r="I53" s="131"/>
      <c r="J53" s="131"/>
      <c r="K53" s="131"/>
      <c r="L53" s="132"/>
      <c r="N53" s="1" t="s">
        <v>112</v>
      </c>
    </row>
    <row r="54" spans="1:14" ht="30" customHeight="1" x14ac:dyDescent="0.2">
      <c r="B54" s="4" t="s">
        <v>62</v>
      </c>
      <c r="C54" s="144"/>
      <c r="D54" s="145"/>
      <c r="E54" s="146"/>
      <c r="F54" s="130"/>
      <c r="G54" s="131"/>
      <c r="H54" s="131"/>
      <c r="I54" s="131"/>
      <c r="J54" s="131"/>
      <c r="K54" s="131"/>
      <c r="L54" s="132"/>
      <c r="N54" s="1" t="s">
        <v>112</v>
      </c>
    </row>
    <row r="55" spans="1:14" ht="30" customHeight="1" x14ac:dyDescent="0.2">
      <c r="B55" s="4" t="s">
        <v>88</v>
      </c>
      <c r="C55" s="144"/>
      <c r="D55" s="145"/>
      <c r="E55" s="146"/>
      <c r="F55" s="248" t="s">
        <v>129</v>
      </c>
      <c r="G55" s="249"/>
      <c r="H55" s="249"/>
      <c r="I55" s="249"/>
      <c r="J55" s="249"/>
      <c r="K55" s="249"/>
      <c r="L55" s="250"/>
      <c r="N55" s="1" t="s">
        <v>112</v>
      </c>
    </row>
    <row r="56" spans="1:14" ht="30" customHeight="1" x14ac:dyDescent="0.2">
      <c r="B56" s="91" t="s">
        <v>253</v>
      </c>
      <c r="C56" s="127"/>
      <c r="D56" s="128"/>
      <c r="E56" s="129"/>
      <c r="F56" s="130" t="s">
        <v>255</v>
      </c>
      <c r="G56" s="131"/>
      <c r="H56" s="131"/>
      <c r="I56" s="131"/>
      <c r="J56" s="131"/>
      <c r="K56" s="131"/>
      <c r="L56" s="132"/>
      <c r="N56" s="1" t="s">
        <v>251</v>
      </c>
    </row>
    <row r="57" spans="1:14" ht="30" customHeight="1" x14ac:dyDescent="0.2">
      <c r="B57" s="91" t="s">
        <v>252</v>
      </c>
      <c r="C57" s="127"/>
      <c r="D57" s="128"/>
      <c r="E57" s="129"/>
      <c r="F57" s="130" t="s">
        <v>254</v>
      </c>
      <c r="G57" s="131"/>
      <c r="H57" s="131"/>
      <c r="I57" s="131"/>
      <c r="J57" s="131"/>
      <c r="K57" s="131"/>
      <c r="L57" s="132"/>
      <c r="N57" s="1" t="s">
        <v>251</v>
      </c>
    </row>
    <row r="58" spans="1:14" s="35" customFormat="1" ht="18" customHeight="1" x14ac:dyDescent="0.2">
      <c r="B58" s="36"/>
      <c r="C58" s="37"/>
      <c r="D58" s="37"/>
      <c r="E58" s="37"/>
      <c r="F58" s="34"/>
      <c r="G58" s="34"/>
      <c r="H58" s="34"/>
      <c r="I58" s="34"/>
      <c r="J58" s="34"/>
      <c r="K58" s="34"/>
      <c r="L58" s="34"/>
    </row>
    <row r="59" spans="1:14" s="55" customFormat="1" ht="18" customHeight="1" x14ac:dyDescent="0.2">
      <c r="B59" s="36"/>
      <c r="C59" s="37"/>
      <c r="D59" s="37"/>
      <c r="E59" s="37"/>
      <c r="F59" s="34"/>
      <c r="G59" s="34"/>
      <c r="H59" s="34"/>
      <c r="I59" s="34"/>
      <c r="J59" s="34"/>
      <c r="K59" s="34"/>
      <c r="L59" s="34"/>
    </row>
    <row r="60" spans="1:14" s="55" customFormat="1" ht="87.75" customHeight="1" thickBot="1" x14ac:dyDescent="0.25">
      <c r="A60" s="61"/>
      <c r="B60" s="140" t="s">
        <v>208</v>
      </c>
      <c r="C60" s="141"/>
      <c r="D60" s="141"/>
      <c r="E60" s="141"/>
      <c r="F60" s="141"/>
      <c r="G60" s="141"/>
      <c r="H60" s="141"/>
      <c r="I60" s="141"/>
      <c r="J60" s="141"/>
      <c r="K60" s="141"/>
      <c r="L60" s="141"/>
      <c r="M60" s="61"/>
    </row>
    <row r="61" spans="1:14" s="55" customFormat="1" ht="18" customHeight="1" thickTop="1" x14ac:dyDescent="0.2">
      <c r="B61" s="36"/>
      <c r="C61" s="37"/>
      <c r="D61" s="37"/>
      <c r="E61" s="37"/>
      <c r="F61" s="34"/>
      <c r="G61" s="34"/>
      <c r="H61" s="34"/>
      <c r="I61" s="34"/>
      <c r="J61" s="34"/>
      <c r="K61" s="34"/>
      <c r="L61" s="34"/>
    </row>
    <row r="62" spans="1:14" s="24" customFormat="1" ht="22.5" customHeight="1" x14ac:dyDescent="0.2">
      <c r="A62" s="24" t="s">
        <v>203</v>
      </c>
      <c r="N62" s="54"/>
    </row>
    <row r="63" spans="1:14" s="14" customFormat="1" x14ac:dyDescent="0.2"/>
    <row r="64" spans="1:14" s="47" customFormat="1" ht="27" customHeight="1" x14ac:dyDescent="0.2">
      <c r="A64" s="47" t="s">
        <v>210</v>
      </c>
    </row>
    <row r="65" spans="1:12" s="47" customFormat="1" x14ac:dyDescent="0.2">
      <c r="B65" s="142"/>
      <c r="C65" s="143" t="s">
        <v>0</v>
      </c>
      <c r="D65" s="143"/>
      <c r="E65" s="143"/>
      <c r="F65" s="142" t="s">
        <v>1</v>
      </c>
      <c r="G65" s="142"/>
      <c r="H65" s="142"/>
      <c r="I65" s="142" t="s">
        <v>2</v>
      </c>
      <c r="J65" s="142"/>
      <c r="K65" s="142"/>
      <c r="L65" s="142" t="s">
        <v>3</v>
      </c>
    </row>
    <row r="66" spans="1:12" s="47" customFormat="1" x14ac:dyDescent="0.2">
      <c r="B66" s="142"/>
      <c r="C66" s="67" t="s">
        <v>5</v>
      </c>
      <c r="D66" s="67" t="s">
        <v>6</v>
      </c>
      <c r="E66" s="67" t="s">
        <v>7</v>
      </c>
      <c r="F66" s="67" t="s">
        <v>5</v>
      </c>
      <c r="G66" s="67" t="s">
        <v>6</v>
      </c>
      <c r="H66" s="67" t="s">
        <v>7</v>
      </c>
      <c r="I66" s="67" t="s">
        <v>8</v>
      </c>
      <c r="J66" s="67" t="s">
        <v>9</v>
      </c>
      <c r="K66" s="67" t="s">
        <v>10</v>
      </c>
      <c r="L66" s="142"/>
    </row>
    <row r="67" spans="1:12" s="47" customFormat="1" ht="19.5" customHeight="1" x14ac:dyDescent="0.2">
      <c r="B67" s="156" t="s">
        <v>20</v>
      </c>
      <c r="C67" s="49">
        <f t="shared" ref="C67:K67" si="3">IF($L$11=0,C8,C11)</f>
        <v>0</v>
      </c>
      <c r="D67" s="49">
        <f t="shared" si="3"/>
        <v>0</v>
      </c>
      <c r="E67" s="49">
        <f t="shared" si="3"/>
        <v>0</v>
      </c>
      <c r="F67" s="49">
        <f t="shared" si="3"/>
        <v>0</v>
      </c>
      <c r="G67" s="49">
        <f t="shared" si="3"/>
        <v>0</v>
      </c>
      <c r="H67" s="49">
        <f t="shared" si="3"/>
        <v>0</v>
      </c>
      <c r="I67" s="49">
        <f t="shared" si="3"/>
        <v>0</v>
      </c>
      <c r="J67" s="49">
        <f t="shared" si="3"/>
        <v>0</v>
      </c>
      <c r="K67" s="49">
        <f t="shared" si="3"/>
        <v>0</v>
      </c>
      <c r="L67" s="159">
        <f>SUM(C69:K69)</f>
        <v>0</v>
      </c>
    </row>
    <row r="68" spans="1:12" s="47" customFormat="1" x14ac:dyDescent="0.2">
      <c r="B68" s="157"/>
      <c r="C68" s="50"/>
      <c r="D68" s="50"/>
      <c r="E68" s="50"/>
      <c r="F68" s="50"/>
      <c r="G68" s="50"/>
      <c r="H68" s="50"/>
      <c r="I68" s="162">
        <f>SUM(I67:J67)</f>
        <v>0</v>
      </c>
      <c r="J68" s="162"/>
      <c r="K68" s="50"/>
      <c r="L68" s="160"/>
    </row>
    <row r="69" spans="1:12" s="47" customFormat="1" x14ac:dyDescent="0.2">
      <c r="B69" s="158"/>
      <c r="C69" s="162">
        <f>SUM(C67:E67)</f>
        <v>0</v>
      </c>
      <c r="D69" s="162"/>
      <c r="E69" s="162"/>
      <c r="F69" s="162">
        <f>SUM(F67:H67)</f>
        <v>0</v>
      </c>
      <c r="G69" s="162"/>
      <c r="H69" s="162"/>
      <c r="I69" s="162">
        <f>SUM(I67:K67)</f>
        <v>0</v>
      </c>
      <c r="J69" s="162"/>
      <c r="K69" s="162"/>
      <c r="L69" s="161"/>
    </row>
    <row r="70" spans="1:12" s="47" customFormat="1" ht="18.75" customHeight="1" x14ac:dyDescent="0.2">
      <c r="B70" s="71" t="s">
        <v>221</v>
      </c>
      <c r="C70" s="153" t="s">
        <v>53</v>
      </c>
      <c r="D70" s="154"/>
      <c r="E70" s="155"/>
      <c r="F70" s="153">
        <f>SUM(C67:D67,F67:G67)</f>
        <v>0</v>
      </c>
      <c r="G70" s="155"/>
      <c r="H70" s="72">
        <f>SUM(E67,H67)</f>
        <v>0</v>
      </c>
      <c r="I70" s="153">
        <f>SUM(I67:J67)</f>
        <v>0</v>
      </c>
      <c r="J70" s="155"/>
      <c r="K70" s="72">
        <f>SUM(K67)</f>
        <v>0</v>
      </c>
      <c r="L70" s="75">
        <f>SUM(F70:K70)</f>
        <v>0</v>
      </c>
    </row>
    <row r="71" spans="1:12" s="47" customFormat="1" ht="19.5" customHeight="1" x14ac:dyDescent="0.2">
      <c r="B71" s="73" t="s">
        <v>215</v>
      </c>
      <c r="C71" s="217">
        <f>SUM(C67:I67)</f>
        <v>0</v>
      </c>
      <c r="D71" s="218"/>
      <c r="E71" s="218"/>
      <c r="F71" s="218"/>
      <c r="G71" s="218"/>
      <c r="H71" s="218"/>
      <c r="I71" s="219"/>
      <c r="J71" s="153">
        <f>SUM(J67:K67)</f>
        <v>0</v>
      </c>
      <c r="K71" s="155"/>
      <c r="L71" s="75">
        <f>SUM(C71:K71)</f>
        <v>0</v>
      </c>
    </row>
    <row r="72" spans="1:12" s="47" customFormat="1" x14ac:dyDescent="0.2"/>
    <row r="73" spans="1:12" s="47" customFormat="1" ht="27" customHeight="1" x14ac:dyDescent="0.2">
      <c r="A73" s="47" t="s">
        <v>211</v>
      </c>
    </row>
    <row r="74" spans="1:12" s="47" customFormat="1" x14ac:dyDescent="0.2">
      <c r="B74" s="142"/>
      <c r="C74" s="216" t="s">
        <v>12</v>
      </c>
      <c r="D74" s="216"/>
      <c r="E74" s="216"/>
      <c r="F74" s="142" t="s">
        <v>13</v>
      </c>
      <c r="G74" s="142"/>
      <c r="H74" s="142"/>
      <c r="I74" s="142"/>
      <c r="J74" s="142"/>
      <c r="K74" s="142"/>
      <c r="L74" s="142" t="s">
        <v>3</v>
      </c>
    </row>
    <row r="75" spans="1:12" s="47" customFormat="1" x14ac:dyDescent="0.2">
      <c r="B75" s="142"/>
      <c r="C75" s="67" t="s">
        <v>5</v>
      </c>
      <c r="D75" s="67" t="s">
        <v>6</v>
      </c>
      <c r="E75" s="67" t="s">
        <v>7</v>
      </c>
      <c r="F75" s="67" t="s">
        <v>5</v>
      </c>
      <c r="G75" s="67" t="s">
        <v>6</v>
      </c>
      <c r="H75" s="67" t="s">
        <v>7</v>
      </c>
      <c r="I75" s="67" t="s">
        <v>8</v>
      </c>
      <c r="J75" s="67" t="s">
        <v>9</v>
      </c>
      <c r="K75" s="67" t="s">
        <v>10</v>
      </c>
      <c r="L75" s="142"/>
    </row>
    <row r="76" spans="1:12" s="47" customFormat="1" ht="19.5" customHeight="1" x14ac:dyDescent="0.2">
      <c r="B76" s="51" t="s">
        <v>21</v>
      </c>
      <c r="C76" s="49">
        <f t="shared" ref="C76:K76" si="4">IF($L$25=0,C24,C25)</f>
        <v>0</v>
      </c>
      <c r="D76" s="49">
        <f t="shared" si="4"/>
        <v>0</v>
      </c>
      <c r="E76" s="49">
        <f t="shared" si="4"/>
        <v>0</v>
      </c>
      <c r="F76" s="49">
        <f t="shared" si="4"/>
        <v>0</v>
      </c>
      <c r="G76" s="49">
        <f t="shared" si="4"/>
        <v>0</v>
      </c>
      <c r="H76" s="49">
        <f t="shared" si="4"/>
        <v>0</v>
      </c>
      <c r="I76" s="49">
        <f t="shared" si="4"/>
        <v>0</v>
      </c>
      <c r="J76" s="49">
        <f t="shared" si="4"/>
        <v>0</v>
      </c>
      <c r="K76" s="49">
        <f t="shared" si="4"/>
        <v>0</v>
      </c>
      <c r="L76" s="66">
        <f>SUM(C76:K76)</f>
        <v>0</v>
      </c>
    </row>
    <row r="77" spans="1:12" s="47" customFormat="1" ht="18.75" customHeight="1" x14ac:dyDescent="0.2">
      <c r="B77" s="71" t="s">
        <v>222</v>
      </c>
      <c r="C77" s="153" t="s">
        <v>53</v>
      </c>
      <c r="D77" s="154"/>
      <c r="E77" s="155"/>
      <c r="F77" s="153">
        <f>SUM(C76:D76,F76:G76)</f>
        <v>0</v>
      </c>
      <c r="G77" s="155"/>
      <c r="H77" s="72">
        <f>SUM(E76,H76)</f>
        <v>0</v>
      </c>
      <c r="I77" s="153">
        <f>SUM(I76:J76)</f>
        <v>0</v>
      </c>
      <c r="J77" s="155"/>
      <c r="K77" s="72">
        <f>SUM(K76)</f>
        <v>0</v>
      </c>
      <c r="L77" s="75">
        <f>SUM(F77:K77)</f>
        <v>0</v>
      </c>
    </row>
    <row r="78" spans="1:12" s="47" customFormat="1" ht="19.5" customHeight="1" x14ac:dyDescent="0.2">
      <c r="B78" s="73" t="s">
        <v>215</v>
      </c>
      <c r="C78" s="217">
        <f>SUM(C76:I76)</f>
        <v>0</v>
      </c>
      <c r="D78" s="218"/>
      <c r="E78" s="218"/>
      <c r="F78" s="218"/>
      <c r="G78" s="218"/>
      <c r="H78" s="218"/>
      <c r="I78" s="219"/>
      <c r="J78" s="153">
        <f>SUM(J76:K76)</f>
        <v>0</v>
      </c>
      <c r="K78" s="155"/>
      <c r="L78" s="75">
        <f>SUM(C78:K78)</f>
        <v>0</v>
      </c>
    </row>
    <row r="79" spans="1:12" s="47" customFormat="1" x14ac:dyDescent="0.2"/>
    <row r="80" spans="1:12" s="47" customFormat="1" ht="27" customHeight="1" x14ac:dyDescent="0.2">
      <c r="A80" s="47" t="s">
        <v>212</v>
      </c>
    </row>
    <row r="81" spans="1:14" s="47" customFormat="1" x14ac:dyDescent="0.2">
      <c r="B81" s="142"/>
      <c r="C81" s="143" t="s">
        <v>0</v>
      </c>
      <c r="D81" s="143"/>
      <c r="E81" s="143"/>
      <c r="F81" s="142" t="s">
        <v>1</v>
      </c>
      <c r="G81" s="142"/>
      <c r="H81" s="142"/>
      <c r="I81" s="142" t="s">
        <v>2</v>
      </c>
      <c r="J81" s="142"/>
      <c r="K81" s="142"/>
      <c r="L81" s="142" t="s">
        <v>3</v>
      </c>
    </row>
    <row r="82" spans="1:14" s="47" customFormat="1" ht="24" x14ac:dyDescent="0.2">
      <c r="B82" s="142"/>
      <c r="C82" s="68" t="s">
        <v>14</v>
      </c>
      <c r="D82" s="68" t="s">
        <v>15</v>
      </c>
      <c r="E82" s="68" t="s">
        <v>16</v>
      </c>
      <c r="F82" s="68" t="s">
        <v>14</v>
      </c>
      <c r="G82" s="68" t="s">
        <v>15</v>
      </c>
      <c r="H82" s="68" t="s">
        <v>16</v>
      </c>
      <c r="I82" s="68" t="s">
        <v>17</v>
      </c>
      <c r="J82" s="68" t="s">
        <v>18</v>
      </c>
      <c r="K82" s="68" t="s">
        <v>19</v>
      </c>
      <c r="L82" s="142"/>
    </row>
    <row r="83" spans="1:14" s="47" customFormat="1" ht="19.5" customHeight="1" x14ac:dyDescent="0.2">
      <c r="B83" s="163" t="s">
        <v>133</v>
      </c>
      <c r="C83" s="49">
        <f t="shared" ref="C83:K83" si="5">IF($L$38=0,C35,C38)</f>
        <v>0</v>
      </c>
      <c r="D83" s="49">
        <f t="shared" si="5"/>
        <v>0</v>
      </c>
      <c r="E83" s="49">
        <f t="shared" si="5"/>
        <v>0</v>
      </c>
      <c r="F83" s="49">
        <f t="shared" si="5"/>
        <v>0</v>
      </c>
      <c r="G83" s="49">
        <f t="shared" si="5"/>
        <v>0</v>
      </c>
      <c r="H83" s="49">
        <f t="shared" si="5"/>
        <v>0</v>
      </c>
      <c r="I83" s="49">
        <f t="shared" si="5"/>
        <v>0</v>
      </c>
      <c r="J83" s="49">
        <f t="shared" si="5"/>
        <v>0</v>
      </c>
      <c r="K83" s="49">
        <f t="shared" si="5"/>
        <v>0</v>
      </c>
      <c r="L83" s="159">
        <f>SUM(C85:K85)</f>
        <v>0</v>
      </c>
    </row>
    <row r="84" spans="1:14" s="47" customFormat="1" x14ac:dyDescent="0.2">
      <c r="B84" s="164"/>
      <c r="C84" s="50"/>
      <c r="D84" s="50"/>
      <c r="E84" s="50"/>
      <c r="F84" s="50"/>
      <c r="G84" s="50"/>
      <c r="H84" s="50"/>
      <c r="I84" s="162">
        <f>SUM(I83:J83)</f>
        <v>0</v>
      </c>
      <c r="J84" s="162"/>
      <c r="K84" s="50"/>
      <c r="L84" s="160"/>
    </row>
    <row r="85" spans="1:14" s="47" customFormat="1" x14ac:dyDescent="0.2">
      <c r="B85" s="165"/>
      <c r="C85" s="162">
        <f>SUM(C83:E83)</f>
        <v>0</v>
      </c>
      <c r="D85" s="162"/>
      <c r="E85" s="162"/>
      <c r="F85" s="162">
        <f>SUM(F83:H83)</f>
        <v>0</v>
      </c>
      <c r="G85" s="162"/>
      <c r="H85" s="162"/>
      <c r="I85" s="162">
        <f>SUM(I83:K83)</f>
        <v>0</v>
      </c>
      <c r="J85" s="162"/>
      <c r="K85" s="162"/>
      <c r="L85" s="161"/>
    </row>
    <row r="86" spans="1:14" s="47" customFormat="1" ht="18.75" customHeight="1" x14ac:dyDescent="0.2">
      <c r="B86" s="71" t="s">
        <v>220</v>
      </c>
      <c r="C86" s="153" t="s">
        <v>53</v>
      </c>
      <c r="D86" s="154"/>
      <c r="E86" s="155"/>
      <c r="F86" s="153">
        <f>SUM(C83:D83,F83:G83)</f>
        <v>0</v>
      </c>
      <c r="G86" s="155"/>
      <c r="H86" s="72">
        <f>SUM(E83,H83)</f>
        <v>0</v>
      </c>
      <c r="I86" s="153">
        <f>SUM(I83:J83)</f>
        <v>0</v>
      </c>
      <c r="J86" s="155"/>
      <c r="K86" s="72">
        <f>SUM(K83)</f>
        <v>0</v>
      </c>
      <c r="L86" s="75">
        <f>SUM(F86:K86)</f>
        <v>0</v>
      </c>
    </row>
    <row r="87" spans="1:14" s="47" customFormat="1" ht="19.5" customHeight="1" x14ac:dyDescent="0.2">
      <c r="B87" s="73" t="s">
        <v>215</v>
      </c>
      <c r="C87" s="217">
        <f>SUM(C83:I83)</f>
        <v>0</v>
      </c>
      <c r="D87" s="218"/>
      <c r="E87" s="218"/>
      <c r="F87" s="218"/>
      <c r="G87" s="218"/>
      <c r="H87" s="218"/>
      <c r="I87" s="219"/>
      <c r="J87" s="153">
        <f>SUM(J83:K83)</f>
        <v>0</v>
      </c>
      <c r="K87" s="155"/>
      <c r="L87" s="75">
        <f>SUM(C87:K87)</f>
        <v>0</v>
      </c>
    </row>
    <row r="88" spans="1:14" s="55" customFormat="1" ht="18" customHeight="1" x14ac:dyDescent="0.2">
      <c r="B88" s="36"/>
      <c r="C88" s="37"/>
      <c r="D88" s="37"/>
      <c r="E88" s="37"/>
      <c r="F88" s="34"/>
      <c r="G88" s="34"/>
      <c r="H88" s="34"/>
      <c r="I88" s="34"/>
      <c r="J88" s="34"/>
      <c r="K88" s="34"/>
      <c r="L88" s="34"/>
    </row>
    <row r="89" spans="1:14" s="24" customFormat="1" ht="22.5" customHeight="1" x14ac:dyDescent="0.2">
      <c r="A89" s="24" t="s">
        <v>96</v>
      </c>
    </row>
    <row r="90" spans="1:14" s="24" customFormat="1" ht="22.5" customHeight="1" x14ac:dyDescent="0.2">
      <c r="A90" s="24" t="s">
        <v>98</v>
      </c>
    </row>
    <row r="91" spans="1:14" s="14" customFormat="1" ht="30" customHeight="1" x14ac:dyDescent="0.2">
      <c r="B91" s="15"/>
      <c r="C91" s="166" t="s">
        <v>20</v>
      </c>
      <c r="D91" s="166"/>
      <c r="E91" s="166" t="s">
        <v>36</v>
      </c>
      <c r="F91" s="166"/>
      <c r="G91" s="167" t="s">
        <v>22</v>
      </c>
      <c r="H91" s="168"/>
      <c r="I91" s="166" t="s">
        <v>34</v>
      </c>
      <c r="J91" s="166"/>
      <c r="K91" s="166"/>
      <c r="L91" s="166"/>
    </row>
    <row r="92" spans="1:14" s="14" customFormat="1" ht="30" customHeight="1" x14ac:dyDescent="0.2">
      <c r="B92" s="19" t="s">
        <v>101</v>
      </c>
      <c r="C92" s="169">
        <f>ROUND(SUM(C93:D96),0)+C97</f>
        <v>0</v>
      </c>
      <c r="D92" s="170"/>
      <c r="E92" s="169">
        <f t="shared" ref="E92" si="6">ROUND(SUM(E93:F96),0)+E97</f>
        <v>0</v>
      </c>
      <c r="F92" s="170"/>
      <c r="G92" s="169">
        <f t="shared" ref="G92" si="7">ROUND(SUM(G93:H96),0)+G97</f>
        <v>0</v>
      </c>
      <c r="H92" s="170"/>
      <c r="I92" s="173" t="s">
        <v>109</v>
      </c>
      <c r="J92" s="174"/>
      <c r="K92" s="174"/>
      <c r="L92" s="175"/>
    </row>
    <row r="93" spans="1:14" s="14" customFormat="1" ht="30" customHeight="1" x14ac:dyDescent="0.2">
      <c r="B93" s="26" t="s">
        <v>102</v>
      </c>
      <c r="C93" s="220">
        <f>ROUNDDOWN($K$67/年齢別基準!$D$3,1)</f>
        <v>0</v>
      </c>
      <c r="D93" s="221"/>
      <c r="E93" s="220">
        <f>ROUNDDOWN($K$76/年齢別基準!$D$3,1)</f>
        <v>0</v>
      </c>
      <c r="F93" s="221"/>
      <c r="G93" s="220">
        <f>ROUNDDOWN($K$83/年齢別基準!$D$3,1)</f>
        <v>0</v>
      </c>
      <c r="H93" s="221"/>
      <c r="I93" s="222" t="s">
        <v>106</v>
      </c>
      <c r="J93" s="223"/>
      <c r="K93" s="223"/>
      <c r="L93" s="224"/>
      <c r="N93" s="14" t="s">
        <v>107</v>
      </c>
    </row>
    <row r="94" spans="1:14" s="14" customFormat="1" ht="30" customHeight="1" x14ac:dyDescent="0.2">
      <c r="B94" s="27" t="s">
        <v>103</v>
      </c>
      <c r="C94" s="183">
        <f>ROUNDDOWN(SUM($I$67:$J$67)/年齢別基準!$D$4,1)</f>
        <v>0</v>
      </c>
      <c r="D94" s="184"/>
      <c r="E94" s="183">
        <f>ROUNDDOWN(SUM($I$76:$J$76)/年齢別基準!$D$4,1)</f>
        <v>0</v>
      </c>
      <c r="F94" s="184"/>
      <c r="G94" s="183">
        <f>ROUNDDOWN(SUM($I$83:$J$83)/年齢別基準!$D$4,1)</f>
        <v>0</v>
      </c>
      <c r="H94" s="184"/>
      <c r="I94" s="187" t="s">
        <v>108</v>
      </c>
      <c r="J94" s="188"/>
      <c r="K94" s="188"/>
      <c r="L94" s="189"/>
      <c r="N94" s="14" t="s">
        <v>107</v>
      </c>
    </row>
    <row r="95" spans="1:14" s="14" customFormat="1" ht="30" customHeight="1" x14ac:dyDescent="0.2">
      <c r="B95" s="28" t="s">
        <v>104</v>
      </c>
      <c r="C95" s="183">
        <f>ROUNDDOWN(SUM($E$67,$H$67)/年齢別基準!$D$6,1)</f>
        <v>0</v>
      </c>
      <c r="D95" s="184"/>
      <c r="E95" s="183">
        <f>ROUNDDOWN(SUM($E$76,$H$76)/年齢別基準!$D$6,1)</f>
        <v>0</v>
      </c>
      <c r="F95" s="184"/>
      <c r="G95" s="183">
        <f>ROUNDDOWN(SUM($E$83,$H$83)/年齢別基準!$D$6,1)</f>
        <v>0</v>
      </c>
      <c r="H95" s="184"/>
      <c r="I95" s="187" t="s">
        <v>115</v>
      </c>
      <c r="J95" s="188"/>
      <c r="K95" s="188"/>
      <c r="L95" s="189"/>
      <c r="N95" s="14" t="s">
        <v>107</v>
      </c>
    </row>
    <row r="96" spans="1:14" s="14" customFormat="1" ht="30" customHeight="1" x14ac:dyDescent="0.2">
      <c r="B96" s="28" t="s">
        <v>105</v>
      </c>
      <c r="C96" s="190">
        <f>ROUNDDOWN(SUM($C$67,$D$67,$F$67,$G$67)/年齢別基準!$D$7,1)</f>
        <v>0</v>
      </c>
      <c r="D96" s="191"/>
      <c r="E96" s="190">
        <f>ROUNDDOWN(SUM($C$76,$D$76,$F$76,$G$76)/年齢別基準!$D$7,1)</f>
        <v>0</v>
      </c>
      <c r="F96" s="191"/>
      <c r="G96" s="190">
        <f>ROUNDDOWN(SUM($C$83,$D$83,$F$83,$G$83)/年齢別基準!$D$7,1)</f>
        <v>0</v>
      </c>
      <c r="H96" s="191"/>
      <c r="I96" s="194" t="s">
        <v>116</v>
      </c>
      <c r="J96" s="195"/>
      <c r="K96" s="195"/>
      <c r="L96" s="196"/>
      <c r="N96" s="14" t="s">
        <v>107</v>
      </c>
    </row>
    <row r="97" spans="1:14" s="14" customFormat="1" ht="30" customHeight="1" x14ac:dyDescent="0.2">
      <c r="B97" s="74" t="s">
        <v>122</v>
      </c>
      <c r="C97" s="176">
        <f>IF($C$46="無",1,0)</f>
        <v>0</v>
      </c>
      <c r="D97" s="177"/>
      <c r="E97" s="176">
        <f>IF($C$46="無",1,0)</f>
        <v>0</v>
      </c>
      <c r="F97" s="177"/>
      <c r="G97" s="176">
        <f>IF($C$46="無",1,0)</f>
        <v>0</v>
      </c>
      <c r="H97" s="177"/>
      <c r="I97" s="180" t="s">
        <v>124</v>
      </c>
      <c r="J97" s="181"/>
      <c r="K97" s="181"/>
      <c r="L97" s="182"/>
      <c r="N97" s="14" t="s">
        <v>126</v>
      </c>
    </row>
    <row r="98" spans="1:14" s="14" customFormat="1" ht="30" customHeight="1" x14ac:dyDescent="0.2">
      <c r="B98" s="19" t="s">
        <v>100</v>
      </c>
      <c r="C98" s="169">
        <f>$C$47</f>
        <v>0</v>
      </c>
      <c r="D98" s="170"/>
      <c r="E98" s="169">
        <f>C98</f>
        <v>0</v>
      </c>
      <c r="F98" s="170"/>
      <c r="G98" s="169">
        <f>C98</f>
        <v>0</v>
      </c>
      <c r="H98" s="170"/>
      <c r="I98" s="180"/>
      <c r="J98" s="181"/>
      <c r="K98" s="181"/>
      <c r="L98" s="182"/>
      <c r="N98" s="14" t="s">
        <v>73</v>
      </c>
    </row>
    <row r="99" spans="1:14" s="14" customFormat="1" ht="30" customHeight="1" x14ac:dyDescent="0.2">
      <c r="B99" s="25" t="s">
        <v>25</v>
      </c>
      <c r="C99" s="203" t="str">
        <f>IF(C93=0,"未判定",IF(C93&lt;=C98,"基準適合","基準不適合"))</f>
        <v>未判定</v>
      </c>
      <c r="D99" s="204"/>
      <c r="E99" s="203" t="str">
        <f>IF(E93=0,"未判定",IF(E93&lt;=E98,"基準適合","基準不適合"))</f>
        <v>未判定</v>
      </c>
      <c r="F99" s="204"/>
      <c r="G99" s="203" t="str">
        <f>IF(G93=0,"未判定",IF(G93&lt;=G98,"基準適合","基準不適合"))</f>
        <v>未判定</v>
      </c>
      <c r="H99" s="204"/>
      <c r="I99" s="206" t="s">
        <v>39</v>
      </c>
      <c r="J99" s="207"/>
      <c r="K99" s="207"/>
      <c r="L99" s="208"/>
    </row>
    <row r="100" spans="1:14" s="14" customFormat="1" ht="22.5" customHeight="1" x14ac:dyDescent="0.2"/>
    <row r="101" spans="1:14" s="24" customFormat="1" ht="22.5" customHeight="1" x14ac:dyDescent="0.2">
      <c r="A101" s="24" t="s">
        <v>99</v>
      </c>
    </row>
    <row r="102" spans="1:14" s="14" customFormat="1" ht="30" customHeight="1" x14ac:dyDescent="0.2">
      <c r="B102" s="15"/>
      <c r="C102" s="166" t="s">
        <v>20</v>
      </c>
      <c r="D102" s="166"/>
      <c r="E102" s="166" t="s">
        <v>36</v>
      </c>
      <c r="F102" s="166"/>
      <c r="G102" s="167" t="s">
        <v>22</v>
      </c>
      <c r="H102" s="168"/>
      <c r="I102" s="166" t="s">
        <v>34</v>
      </c>
      <c r="J102" s="166"/>
      <c r="K102" s="166"/>
      <c r="L102" s="166"/>
    </row>
    <row r="103" spans="1:14" s="14" customFormat="1" ht="30" customHeight="1" x14ac:dyDescent="0.2">
      <c r="B103" s="19" t="s">
        <v>101</v>
      </c>
      <c r="C103" s="169">
        <f>ROUND(SUM(C104:D107),0)+C108</f>
        <v>0</v>
      </c>
      <c r="D103" s="170"/>
      <c r="E103" s="169">
        <f t="shared" ref="E103" si="8">ROUND(SUM(E104:F107),0)+E108</f>
        <v>0</v>
      </c>
      <c r="F103" s="170"/>
      <c r="G103" s="169">
        <f t="shared" ref="G103" si="9">ROUND(SUM(G104:H107),0)+G108</f>
        <v>0</v>
      </c>
      <c r="H103" s="170"/>
      <c r="I103" s="173" t="s">
        <v>109</v>
      </c>
      <c r="J103" s="174"/>
      <c r="K103" s="174"/>
      <c r="L103" s="175"/>
    </row>
    <row r="104" spans="1:14" s="14" customFormat="1" ht="30" customHeight="1" x14ac:dyDescent="0.2">
      <c r="B104" s="26" t="s">
        <v>102</v>
      </c>
      <c r="C104" s="220">
        <f>ROUNDDOWN($K$67/年齢別基準!$C$3,1)</f>
        <v>0</v>
      </c>
      <c r="D104" s="221"/>
      <c r="E104" s="220">
        <f>ROUNDDOWN($K$76/年齢別基準!$C$3,1)</f>
        <v>0</v>
      </c>
      <c r="F104" s="221"/>
      <c r="G104" s="220">
        <f>ROUNDDOWN($K$83/年齢別基準!$C$3,1)</f>
        <v>0</v>
      </c>
      <c r="H104" s="221"/>
      <c r="I104" s="222" t="s">
        <v>106</v>
      </c>
      <c r="J104" s="223"/>
      <c r="K104" s="223"/>
      <c r="L104" s="224"/>
      <c r="N104" s="14" t="s">
        <v>107</v>
      </c>
    </row>
    <row r="105" spans="1:14" s="14" customFormat="1" ht="30" customHeight="1" x14ac:dyDescent="0.2">
      <c r="B105" s="27" t="s">
        <v>103</v>
      </c>
      <c r="C105" s="183">
        <f>ROUNDDOWN(SUM($I$67:$J$67)/年齢別基準!$C$4,1)</f>
        <v>0</v>
      </c>
      <c r="D105" s="184"/>
      <c r="E105" s="183">
        <f>ROUNDDOWN(SUM($I$76:$J$76)/年齢別基準!$C$4,1)</f>
        <v>0</v>
      </c>
      <c r="F105" s="184"/>
      <c r="G105" s="183">
        <f>ROUNDDOWN(SUM($I$83:$J$83)/年齢別基準!$C$4,1)</f>
        <v>0</v>
      </c>
      <c r="H105" s="184"/>
      <c r="I105" s="187" t="s">
        <v>108</v>
      </c>
      <c r="J105" s="188"/>
      <c r="K105" s="188"/>
      <c r="L105" s="189"/>
      <c r="N105" s="14" t="s">
        <v>107</v>
      </c>
    </row>
    <row r="106" spans="1:14" s="14" customFormat="1" ht="30" customHeight="1" x14ac:dyDescent="0.2">
      <c r="B106" s="28" t="s">
        <v>104</v>
      </c>
      <c r="C106" s="183">
        <f>ROUNDDOWN(SUM($E$67,$H$67)/年齢別基準!$C$6,1)</f>
        <v>0</v>
      </c>
      <c r="D106" s="184"/>
      <c r="E106" s="183">
        <f>ROUNDDOWN(SUM($E$76,$H$76)/年齢別基準!$C$6,1)</f>
        <v>0</v>
      </c>
      <c r="F106" s="184"/>
      <c r="G106" s="183">
        <f>ROUNDDOWN(SUM($E$83,$H$83)/年齢別基準!$C$6,1)</f>
        <v>0</v>
      </c>
      <c r="H106" s="184"/>
      <c r="I106" s="187" t="s">
        <v>113</v>
      </c>
      <c r="J106" s="188"/>
      <c r="K106" s="188"/>
      <c r="L106" s="189"/>
      <c r="N106" s="14" t="s">
        <v>127</v>
      </c>
    </row>
    <row r="107" spans="1:14" s="14" customFormat="1" ht="30" customHeight="1" x14ac:dyDescent="0.2">
      <c r="B107" s="29" t="s">
        <v>105</v>
      </c>
      <c r="C107" s="225">
        <f>ROUNDDOWN(SUM($C$67,$D$67,$F$67,$G$67)/年齢別基準!$C$7,1)</f>
        <v>0</v>
      </c>
      <c r="D107" s="226"/>
      <c r="E107" s="225">
        <f>ROUNDDOWN(SUM($C$76,$D$76,$F$76,$G$76)/年齢別基準!$C$7,1)</f>
        <v>0</v>
      </c>
      <c r="F107" s="226"/>
      <c r="G107" s="225">
        <f>ROUNDDOWN(SUM($C$83,$D$83,$F$83,$G$83)/年齢別基準!$C$7,1)</f>
        <v>0</v>
      </c>
      <c r="H107" s="226"/>
      <c r="I107" s="227" t="s">
        <v>114</v>
      </c>
      <c r="J107" s="228"/>
      <c r="K107" s="228"/>
      <c r="L107" s="229"/>
      <c r="N107" s="14" t="s">
        <v>128</v>
      </c>
    </row>
    <row r="108" spans="1:14" s="14" customFormat="1" ht="30" customHeight="1" x14ac:dyDescent="0.2">
      <c r="B108" s="30" t="s">
        <v>122</v>
      </c>
      <c r="C108" s="233">
        <f>IF($C$46="無",1,0)</f>
        <v>0</v>
      </c>
      <c r="D108" s="234"/>
      <c r="E108" s="233">
        <f>IF($C$46="無",1,0)</f>
        <v>0</v>
      </c>
      <c r="F108" s="234"/>
      <c r="G108" s="233">
        <f>IF($C$46="無",1,0)</f>
        <v>0</v>
      </c>
      <c r="H108" s="234"/>
      <c r="I108" s="227" t="s">
        <v>124</v>
      </c>
      <c r="J108" s="228"/>
      <c r="K108" s="228"/>
      <c r="L108" s="229"/>
      <c r="N108" s="14" t="s">
        <v>126</v>
      </c>
    </row>
    <row r="109" spans="1:14" s="14" customFormat="1" ht="30" customHeight="1" x14ac:dyDescent="0.2">
      <c r="B109" s="19" t="s">
        <v>100</v>
      </c>
      <c r="C109" s="169">
        <f>$C$47</f>
        <v>0</v>
      </c>
      <c r="D109" s="170"/>
      <c r="E109" s="169">
        <f>C109</f>
        <v>0</v>
      </c>
      <c r="F109" s="170"/>
      <c r="G109" s="169">
        <f>C109</f>
        <v>0</v>
      </c>
      <c r="H109" s="170"/>
      <c r="I109" s="180"/>
      <c r="J109" s="181"/>
      <c r="K109" s="181"/>
      <c r="L109" s="182"/>
      <c r="N109" s="14" t="s">
        <v>73</v>
      </c>
    </row>
    <row r="110" spans="1:14" s="14" customFormat="1" ht="30" customHeight="1" x14ac:dyDescent="0.2">
      <c r="B110" s="25" t="s">
        <v>25</v>
      </c>
      <c r="C110" s="203" t="str">
        <f>IF(C103=0,"未判定",IF(C103&lt;=C109,"基準適合","基準不適合"))</f>
        <v>未判定</v>
      </c>
      <c r="D110" s="204"/>
      <c r="E110" s="203" t="str">
        <f>IF(E103=0,"未判定",IF(E103&lt;=E109,"基準適合","基準不適合"))</f>
        <v>未判定</v>
      </c>
      <c r="F110" s="204"/>
      <c r="G110" s="203" t="str">
        <f>IF(G103=0,"未判定",IF(G103&lt;=G109,"基準適合","基準不適合"))</f>
        <v>未判定</v>
      </c>
      <c r="H110" s="204"/>
      <c r="I110" s="230" t="s">
        <v>39</v>
      </c>
      <c r="J110" s="231"/>
      <c r="K110" s="231"/>
      <c r="L110" s="232"/>
    </row>
    <row r="111" spans="1:14" s="14" customFormat="1" ht="22.5" customHeight="1" x14ac:dyDescent="0.2"/>
    <row r="112" spans="1:14" s="24" customFormat="1" ht="22.5" customHeight="1" x14ac:dyDescent="0.2">
      <c r="A112" s="24" t="s">
        <v>97</v>
      </c>
    </row>
    <row r="113" spans="1:14" s="14" customFormat="1" ht="22.5" customHeight="1" x14ac:dyDescent="0.2">
      <c r="B113" s="14" t="s">
        <v>131</v>
      </c>
    </row>
    <row r="114" spans="1:14" s="24" customFormat="1" ht="22.5" customHeight="1" x14ac:dyDescent="0.2">
      <c r="A114" s="24" t="s">
        <v>82</v>
      </c>
    </row>
    <row r="115" spans="1:14" s="14" customFormat="1" ht="30" customHeight="1" x14ac:dyDescent="0.2">
      <c r="B115" s="15"/>
      <c r="C115" s="166" t="s">
        <v>20</v>
      </c>
      <c r="D115" s="166"/>
      <c r="E115" s="166" t="s">
        <v>36</v>
      </c>
      <c r="F115" s="166"/>
      <c r="G115" s="167" t="s">
        <v>22</v>
      </c>
      <c r="H115" s="168"/>
      <c r="I115" s="166" t="s">
        <v>34</v>
      </c>
      <c r="J115" s="166"/>
      <c r="K115" s="166"/>
      <c r="L115" s="166"/>
    </row>
    <row r="116" spans="1:14" s="14" customFormat="1" ht="30" customHeight="1" x14ac:dyDescent="0.2">
      <c r="B116" s="15" t="s">
        <v>44</v>
      </c>
      <c r="C116" s="209">
        <f>SUM(C117:D119)</f>
        <v>0</v>
      </c>
      <c r="D116" s="210"/>
      <c r="E116" s="209">
        <f>SUM(E117:F119)</f>
        <v>0</v>
      </c>
      <c r="F116" s="210"/>
      <c r="G116" s="209">
        <f>SUM(G117:H119)</f>
        <v>0</v>
      </c>
      <c r="H116" s="210"/>
      <c r="I116" s="237" t="s">
        <v>37</v>
      </c>
      <c r="J116" s="174"/>
      <c r="K116" s="174"/>
      <c r="L116" s="175"/>
    </row>
    <row r="117" spans="1:14" s="14" customFormat="1" ht="30" customHeight="1" x14ac:dyDescent="0.2">
      <c r="B117" s="16" t="s">
        <v>29</v>
      </c>
      <c r="C117" s="197">
        <f>IF($C$48="",0,VLOOKUP($C$48,面積!$B$7:$C$19,2))</f>
        <v>0</v>
      </c>
      <c r="D117" s="198"/>
      <c r="E117" s="197">
        <f>C117</f>
        <v>0</v>
      </c>
      <c r="F117" s="198"/>
      <c r="G117" s="197">
        <f>C117</f>
        <v>0</v>
      </c>
      <c r="H117" s="198"/>
      <c r="I117" s="222" t="s">
        <v>66</v>
      </c>
      <c r="J117" s="223"/>
      <c r="K117" s="223"/>
      <c r="L117" s="224"/>
      <c r="N117" s="14" t="s">
        <v>65</v>
      </c>
    </row>
    <row r="118" spans="1:14" s="14" customFormat="1" ht="30" customHeight="1" x14ac:dyDescent="0.2">
      <c r="B118" s="17" t="s">
        <v>32</v>
      </c>
      <c r="C118" s="235">
        <f>年齢別基準!$E$3*幼保連携型認定こども園!$K$67+年齢別基準!$E$4*幼保連携型認定こども園!$J$67</f>
        <v>0</v>
      </c>
      <c r="D118" s="236"/>
      <c r="E118" s="235">
        <f>年齢別基準!$E$3*幼保連携型認定こども園!$J$76+年齢別基準!$E$4*幼保連携型認定こども園!$K$76</f>
        <v>0</v>
      </c>
      <c r="F118" s="236"/>
      <c r="G118" s="235">
        <f>年齢別基準!$E$3*$K$83+年齢別基準!$E$4*幼保連携型認定こども園!$J$83</f>
        <v>0</v>
      </c>
      <c r="H118" s="236"/>
      <c r="I118" s="187" t="s">
        <v>33</v>
      </c>
      <c r="J118" s="188"/>
      <c r="K118" s="188"/>
      <c r="L118" s="189"/>
      <c r="N118" s="14" t="s">
        <v>85</v>
      </c>
    </row>
    <row r="119" spans="1:14" s="14" customFormat="1" ht="30" customHeight="1" x14ac:dyDescent="0.2">
      <c r="B119" s="18" t="s">
        <v>31</v>
      </c>
      <c r="C119" s="246">
        <f>年齢別基準!$E$5*$I$67</f>
        <v>0</v>
      </c>
      <c r="D119" s="247"/>
      <c r="E119" s="246">
        <f>年齢別基準!$E$5*$I$76</f>
        <v>0</v>
      </c>
      <c r="F119" s="247"/>
      <c r="G119" s="246">
        <f>年齢別基準!$E$5*$I$83</f>
        <v>0</v>
      </c>
      <c r="H119" s="247"/>
      <c r="I119" s="227" t="s">
        <v>35</v>
      </c>
      <c r="J119" s="228"/>
      <c r="K119" s="228"/>
      <c r="L119" s="229"/>
      <c r="N119" s="14" t="s">
        <v>85</v>
      </c>
    </row>
    <row r="120" spans="1:14" s="14" customFormat="1" ht="30" customHeight="1" x14ac:dyDescent="0.2">
      <c r="B120" s="19" t="s">
        <v>24</v>
      </c>
      <c r="C120" s="209">
        <f>$C$50</f>
        <v>0</v>
      </c>
      <c r="D120" s="210"/>
      <c r="E120" s="209">
        <f>C120</f>
        <v>0</v>
      </c>
      <c r="F120" s="210"/>
      <c r="G120" s="209">
        <f>C120</f>
        <v>0</v>
      </c>
      <c r="H120" s="210"/>
      <c r="I120" s="180"/>
      <c r="J120" s="181"/>
      <c r="K120" s="181"/>
      <c r="L120" s="182"/>
      <c r="N120" s="14" t="s">
        <v>73</v>
      </c>
    </row>
    <row r="121" spans="1:14" s="14" customFormat="1" ht="30" customHeight="1" x14ac:dyDescent="0.2">
      <c r="B121" s="25" t="s">
        <v>25</v>
      </c>
      <c r="C121" s="203" t="str">
        <f>IF(C116=0,"未判定",IF(C116&lt;=C120,"基準適合","基準不適合"))</f>
        <v>未判定</v>
      </c>
      <c r="D121" s="204"/>
      <c r="E121" s="203" t="str">
        <f>IF(E116=0,"未判定",IF(E116&lt;=E120,"基準適合","基準不適合"))</f>
        <v>未判定</v>
      </c>
      <c r="F121" s="204"/>
      <c r="G121" s="203" t="str">
        <f>IF(G116=0,"未判定",IF(G116&lt;=G120,"基準適合","基準不適合"))</f>
        <v>未判定</v>
      </c>
      <c r="H121" s="204"/>
      <c r="I121" s="230" t="s">
        <v>218</v>
      </c>
      <c r="J121" s="231"/>
      <c r="K121" s="231"/>
      <c r="L121" s="232"/>
    </row>
    <row r="122" spans="1:14" s="14" customFormat="1" ht="22.5" customHeight="1" x14ac:dyDescent="0.2"/>
    <row r="123" spans="1:14" s="24" customFormat="1" ht="22.5" customHeight="1" x14ac:dyDescent="0.2">
      <c r="A123" s="24" t="s">
        <v>81</v>
      </c>
    </row>
    <row r="124" spans="1:14" s="14" customFormat="1" ht="30" customHeight="1" x14ac:dyDescent="0.2">
      <c r="B124" s="15"/>
      <c r="C124" s="166" t="s">
        <v>20</v>
      </c>
      <c r="D124" s="166"/>
      <c r="E124" s="166" t="s">
        <v>36</v>
      </c>
      <c r="F124" s="166"/>
      <c r="G124" s="167" t="s">
        <v>22</v>
      </c>
      <c r="H124" s="168"/>
      <c r="I124" s="166" t="s">
        <v>34</v>
      </c>
      <c r="J124" s="166"/>
      <c r="K124" s="166"/>
      <c r="L124" s="166"/>
    </row>
    <row r="125" spans="1:14" s="14" customFormat="1" ht="30" customHeight="1" x14ac:dyDescent="0.2">
      <c r="B125" s="15" t="s">
        <v>44</v>
      </c>
      <c r="C125" s="209">
        <f>SUM(C126:D127)</f>
        <v>0</v>
      </c>
      <c r="D125" s="210"/>
      <c r="E125" s="209">
        <f>SUM(E126:F127)</f>
        <v>0</v>
      </c>
      <c r="F125" s="210"/>
      <c r="G125" s="209">
        <f>SUM(G126:H127)</f>
        <v>0</v>
      </c>
      <c r="H125" s="210"/>
      <c r="I125" s="237" t="s">
        <v>37</v>
      </c>
      <c r="J125" s="174"/>
      <c r="K125" s="174"/>
      <c r="L125" s="175"/>
      <c r="N125" s="14" t="s">
        <v>86</v>
      </c>
    </row>
    <row r="126" spans="1:14" s="14" customFormat="1" ht="30" customHeight="1" x14ac:dyDescent="0.2">
      <c r="B126" s="17" t="s">
        <v>32</v>
      </c>
      <c r="C126" s="235">
        <f>年齢別基準!$E$3*幼保連携型認定こども園!$K$67+年齢別基準!$E$4*幼保連携型認定こども園!$J$67</f>
        <v>0</v>
      </c>
      <c r="D126" s="236"/>
      <c r="E126" s="235">
        <f>年齢別基準!$E$3*幼保連携型認定こども園!$J$76+年齢別基準!$E$4*幼保連携型認定こども園!$K$76</f>
        <v>0</v>
      </c>
      <c r="F126" s="236"/>
      <c r="G126" s="235">
        <f>年齢別基準!$E$3*$K$83+年齢別基準!$E$4*幼保連携型認定こども園!$J$83</f>
        <v>0</v>
      </c>
      <c r="H126" s="236"/>
      <c r="I126" s="187" t="s">
        <v>33</v>
      </c>
      <c r="J126" s="188"/>
      <c r="K126" s="188"/>
      <c r="L126" s="189"/>
      <c r="N126" s="14" t="s">
        <v>87</v>
      </c>
    </row>
    <row r="127" spans="1:14" s="14" customFormat="1" ht="30" customHeight="1" x14ac:dyDescent="0.2">
      <c r="B127" s="18" t="s">
        <v>40</v>
      </c>
      <c r="C127" s="246">
        <f>年齢別基準!$E$5*(SUM(幼保連携型認定こども園!$C$67:$I$67))</f>
        <v>0</v>
      </c>
      <c r="D127" s="247"/>
      <c r="E127" s="246">
        <f>年齢別基準!$E$5*(SUM(幼保連携型認定こども園!$C$76:$I$76))</f>
        <v>0</v>
      </c>
      <c r="F127" s="247"/>
      <c r="G127" s="246">
        <f>年齢別基準!$E$5*(SUM(幼保連携型認定こども園!$C$83:$I$83))</f>
        <v>0</v>
      </c>
      <c r="H127" s="247"/>
      <c r="I127" s="227" t="s">
        <v>41</v>
      </c>
      <c r="J127" s="228"/>
      <c r="K127" s="228"/>
      <c r="L127" s="229"/>
      <c r="N127" s="14" t="s">
        <v>80</v>
      </c>
    </row>
    <row r="128" spans="1:14" s="14" customFormat="1" ht="30" customHeight="1" x14ac:dyDescent="0.2">
      <c r="B128" s="19" t="s">
        <v>24</v>
      </c>
      <c r="C128" s="209">
        <f>$C$50</f>
        <v>0</v>
      </c>
      <c r="D128" s="210"/>
      <c r="E128" s="209">
        <f>C128</f>
        <v>0</v>
      </c>
      <c r="F128" s="210"/>
      <c r="G128" s="209">
        <f>C128</f>
        <v>0</v>
      </c>
      <c r="H128" s="210"/>
      <c r="I128" s="180"/>
      <c r="J128" s="181"/>
      <c r="K128" s="181"/>
      <c r="L128" s="182"/>
      <c r="N128" s="14" t="s">
        <v>73</v>
      </c>
    </row>
    <row r="129" spans="1:14" s="14" customFormat="1" ht="30" customHeight="1" x14ac:dyDescent="0.2">
      <c r="B129" s="25" t="s">
        <v>25</v>
      </c>
      <c r="C129" s="203" t="str">
        <f>IF(C125=0,"未判定",IF(C125&lt;=C128,"基準適合","基準不適合"))</f>
        <v>未判定</v>
      </c>
      <c r="D129" s="204"/>
      <c r="E129" s="203" t="str">
        <f>IF(E125=0,"未判定",IF(E125&lt;=E128,"基準適合","基準不適合"))</f>
        <v>未判定</v>
      </c>
      <c r="F129" s="204"/>
      <c r="G129" s="203" t="str">
        <f>IF(G125=0,"未判定",IF(G125&lt;=G128,"基準適合","基準不適合"))</f>
        <v>未判定</v>
      </c>
      <c r="H129" s="204"/>
      <c r="I129" s="230" t="s">
        <v>39</v>
      </c>
      <c r="J129" s="231"/>
      <c r="K129" s="231"/>
      <c r="L129" s="232"/>
    </row>
    <row r="130" spans="1:14" s="14" customFormat="1" ht="22.5" customHeight="1" x14ac:dyDescent="0.2"/>
    <row r="131" spans="1:14" s="24" customFormat="1" ht="22.5" customHeight="1" x14ac:dyDescent="0.2">
      <c r="A131" s="24" t="s">
        <v>228</v>
      </c>
      <c r="N131" s="24" t="s">
        <v>219</v>
      </c>
    </row>
    <row r="132" spans="1:14" s="14" customFormat="1" ht="30" customHeight="1" x14ac:dyDescent="0.2">
      <c r="B132" s="15"/>
      <c r="C132" s="166" t="s">
        <v>20</v>
      </c>
      <c r="D132" s="166"/>
      <c r="E132" s="166" t="s">
        <v>36</v>
      </c>
      <c r="F132" s="166"/>
      <c r="G132" s="167" t="s">
        <v>22</v>
      </c>
      <c r="H132" s="168"/>
      <c r="I132" s="166" t="s">
        <v>34</v>
      </c>
      <c r="J132" s="166"/>
      <c r="K132" s="166"/>
      <c r="L132" s="166"/>
    </row>
    <row r="133" spans="1:14" s="14" customFormat="1" ht="30" customHeight="1" x14ac:dyDescent="0.2">
      <c r="B133" s="15" t="s">
        <v>44</v>
      </c>
      <c r="C133" s="209">
        <f>年齢別基準!$E$3*($K$67+$J$67)</f>
        <v>0</v>
      </c>
      <c r="D133" s="210"/>
      <c r="E133" s="209">
        <f>年齢別基準!$E$3*($K$76+$J$76)</f>
        <v>0</v>
      </c>
      <c r="F133" s="210"/>
      <c r="G133" s="209">
        <f>年齢別基準!$E$3*($K$83+$J$83)</f>
        <v>0</v>
      </c>
      <c r="H133" s="210"/>
      <c r="I133" s="243" t="s">
        <v>77</v>
      </c>
      <c r="J133" s="244"/>
      <c r="K133" s="244"/>
      <c r="L133" s="245"/>
      <c r="N133" s="14" t="s">
        <v>78</v>
      </c>
    </row>
    <row r="134" spans="1:14" s="14" customFormat="1" ht="30" customHeight="1" x14ac:dyDescent="0.2">
      <c r="B134" s="20" t="s">
        <v>24</v>
      </c>
      <c r="C134" s="209">
        <f>$C$51</f>
        <v>0</v>
      </c>
      <c r="D134" s="210"/>
      <c r="E134" s="209">
        <f>C134</f>
        <v>0</v>
      </c>
      <c r="F134" s="210"/>
      <c r="G134" s="209">
        <f>C134</f>
        <v>0</v>
      </c>
      <c r="H134" s="210"/>
      <c r="I134" s="180"/>
      <c r="J134" s="181"/>
      <c r="K134" s="181"/>
      <c r="L134" s="182"/>
      <c r="N134" s="14" t="s">
        <v>73</v>
      </c>
    </row>
    <row r="135" spans="1:14" s="24" customFormat="1" ht="30" customHeight="1" x14ac:dyDescent="0.2">
      <c r="B135" s="25" t="s">
        <v>25</v>
      </c>
      <c r="C135" s="203" t="str">
        <f>IF(C133=0,"未判定",IF(C133&lt;=C134,"基準適合","基準不適合"))</f>
        <v>未判定</v>
      </c>
      <c r="D135" s="204"/>
      <c r="E135" s="203" t="str">
        <f>IF(E133=0,"未判定",IF(E133&lt;=E134,"基準適合","基準不適合"))</f>
        <v>未判定</v>
      </c>
      <c r="F135" s="204"/>
      <c r="G135" s="203" t="str">
        <f>IF(G133=0,"未判定",IF(G133&lt;=G134,"基準適合","基準不適合"))</f>
        <v>未判定</v>
      </c>
      <c r="H135" s="204"/>
      <c r="I135" s="206" t="s">
        <v>39</v>
      </c>
      <c r="J135" s="207"/>
      <c r="K135" s="207"/>
      <c r="L135" s="208"/>
    </row>
    <row r="136" spans="1:14" s="14" customFormat="1" ht="22.5" customHeight="1" x14ac:dyDescent="0.2"/>
    <row r="137" spans="1:14" s="24" customFormat="1" ht="22.5" customHeight="1" x14ac:dyDescent="0.2">
      <c r="A137" s="24" t="s">
        <v>226</v>
      </c>
      <c r="N137" s="24" t="s">
        <v>83</v>
      </c>
    </row>
    <row r="138" spans="1:14" s="14" customFormat="1" ht="30" customHeight="1" x14ac:dyDescent="0.2">
      <c r="B138" s="15"/>
      <c r="C138" s="166" t="s">
        <v>20</v>
      </c>
      <c r="D138" s="166"/>
      <c r="E138" s="166" t="s">
        <v>36</v>
      </c>
      <c r="F138" s="166"/>
      <c r="G138" s="167" t="s">
        <v>22</v>
      </c>
      <c r="H138" s="168"/>
      <c r="I138" s="166" t="s">
        <v>34</v>
      </c>
      <c r="J138" s="166"/>
      <c r="K138" s="166"/>
      <c r="L138" s="166"/>
    </row>
    <row r="139" spans="1:14" s="14" customFormat="1" ht="30" customHeight="1" x14ac:dyDescent="0.2">
      <c r="B139" s="15" t="s">
        <v>44</v>
      </c>
      <c r="C139" s="209">
        <f>年齢別基準!$E$5*SUM(幼保連携型認定こども園!$C$67:$I$67)</f>
        <v>0</v>
      </c>
      <c r="D139" s="210"/>
      <c r="E139" s="209">
        <f>年齢別基準!$E$5*SUM(幼保連携型認定こども園!$C$76:$I$76)</f>
        <v>0</v>
      </c>
      <c r="F139" s="210"/>
      <c r="G139" s="209">
        <f>年齢別基準!$E$5*SUM(幼保連携型認定こども園!$C$83:$I$83)</f>
        <v>0</v>
      </c>
      <c r="H139" s="210"/>
      <c r="I139" s="173" t="s">
        <v>79</v>
      </c>
      <c r="J139" s="201"/>
      <c r="K139" s="201"/>
      <c r="L139" s="202"/>
      <c r="N139" s="14" t="s">
        <v>80</v>
      </c>
    </row>
    <row r="140" spans="1:14" s="14" customFormat="1" ht="30" customHeight="1" x14ac:dyDescent="0.2">
      <c r="B140" s="15" t="s">
        <v>24</v>
      </c>
      <c r="C140" s="209">
        <f>$C$52</f>
        <v>0</v>
      </c>
      <c r="D140" s="210"/>
      <c r="E140" s="209">
        <f>C140</f>
        <v>0</v>
      </c>
      <c r="F140" s="210"/>
      <c r="G140" s="209">
        <f>C140</f>
        <v>0</v>
      </c>
      <c r="H140" s="210"/>
      <c r="I140" s="180"/>
      <c r="J140" s="181"/>
      <c r="K140" s="181"/>
      <c r="L140" s="182"/>
      <c r="N140" s="14" t="s">
        <v>73</v>
      </c>
    </row>
    <row r="141" spans="1:14" s="14" customFormat="1" ht="30" customHeight="1" x14ac:dyDescent="0.2">
      <c r="B141" s="25" t="s">
        <v>25</v>
      </c>
      <c r="C141" s="203" t="str">
        <f>IF(C139=0,"未判定",IF(C139&lt;=C140,"基準適合","基準不適合"))</f>
        <v>未判定</v>
      </c>
      <c r="D141" s="204"/>
      <c r="E141" s="203" t="str">
        <f>IF(E139=0,"未判定",IF(E139&lt;=E140,"基準適合","基準不適合"))</f>
        <v>未判定</v>
      </c>
      <c r="F141" s="204"/>
      <c r="G141" s="203" t="str">
        <f>IF(G139=0,"未判定",IF(G139&lt;=G140,"基準適合","基準不適合"))</f>
        <v>未判定</v>
      </c>
      <c r="H141" s="204"/>
      <c r="I141" s="230" t="s">
        <v>39</v>
      </c>
      <c r="J141" s="231"/>
      <c r="K141" s="231"/>
      <c r="L141" s="232"/>
    </row>
    <row r="142" spans="1:14" s="14" customFormat="1" ht="22.5" customHeight="1" x14ac:dyDescent="0.2"/>
    <row r="143" spans="1:14" s="24" customFormat="1" ht="22.5" customHeight="1" x14ac:dyDescent="0.2">
      <c r="A143" s="24" t="s">
        <v>227</v>
      </c>
    </row>
    <row r="144" spans="1:14" s="14" customFormat="1" ht="30" customHeight="1" x14ac:dyDescent="0.2">
      <c r="B144" s="15"/>
      <c r="C144" s="166" t="s">
        <v>20</v>
      </c>
      <c r="D144" s="166"/>
      <c r="E144" s="166" t="s">
        <v>36</v>
      </c>
      <c r="F144" s="166"/>
      <c r="G144" s="167" t="s">
        <v>22</v>
      </c>
      <c r="H144" s="168"/>
      <c r="I144" s="166" t="s">
        <v>34</v>
      </c>
      <c r="J144" s="166"/>
      <c r="K144" s="166"/>
      <c r="L144" s="166"/>
    </row>
    <row r="145" spans="1:14" s="14" customFormat="1" ht="30" customHeight="1" x14ac:dyDescent="0.2">
      <c r="B145" s="15" t="s">
        <v>45</v>
      </c>
      <c r="C145" s="241">
        <f>$C$48</f>
        <v>0</v>
      </c>
      <c r="D145" s="242"/>
      <c r="E145" s="241">
        <f>C145</f>
        <v>0</v>
      </c>
      <c r="F145" s="242"/>
      <c r="G145" s="241">
        <f>C145</f>
        <v>0</v>
      </c>
      <c r="H145" s="242"/>
      <c r="I145" s="173" t="s">
        <v>75</v>
      </c>
      <c r="J145" s="201"/>
      <c r="K145" s="201"/>
      <c r="L145" s="202"/>
      <c r="N145" s="14" t="s">
        <v>76</v>
      </c>
    </row>
    <row r="146" spans="1:14" s="14" customFormat="1" ht="30" customHeight="1" x14ac:dyDescent="0.2">
      <c r="B146" s="19" t="s">
        <v>46</v>
      </c>
      <c r="C146" s="241">
        <f>$C$53</f>
        <v>0</v>
      </c>
      <c r="D146" s="242"/>
      <c r="E146" s="241">
        <f>C146</f>
        <v>0</v>
      </c>
      <c r="F146" s="242"/>
      <c r="G146" s="241">
        <f>C146</f>
        <v>0</v>
      </c>
      <c r="H146" s="242"/>
      <c r="I146" s="180"/>
      <c r="J146" s="181"/>
      <c r="K146" s="181"/>
      <c r="L146" s="182"/>
      <c r="N146" s="14" t="s">
        <v>73</v>
      </c>
    </row>
    <row r="147" spans="1:14" s="14" customFormat="1" ht="30" customHeight="1" x14ac:dyDescent="0.2">
      <c r="B147" s="25" t="s">
        <v>25</v>
      </c>
      <c r="C147" s="203" t="str">
        <f>IF(C145=0,"未判定",IF(C145&lt;=C146,"基準適合","基準不適合"))</f>
        <v>未判定</v>
      </c>
      <c r="D147" s="204"/>
      <c r="E147" s="203" t="str">
        <f>IF(E145=0,"未判定",IF(E145&lt;=E146,"基準適合","基準不適合"))</f>
        <v>未判定</v>
      </c>
      <c r="F147" s="204"/>
      <c r="G147" s="203" t="str">
        <f>IF(G145=0,"未判定",IF(G145&lt;=G146,"基準適合","基準不適合"))</f>
        <v>未判定</v>
      </c>
      <c r="H147" s="204"/>
      <c r="I147" s="230" t="s">
        <v>39</v>
      </c>
      <c r="J147" s="231"/>
      <c r="K147" s="231"/>
      <c r="L147" s="232"/>
    </row>
    <row r="148" spans="1:14" s="14" customFormat="1" ht="22.5" customHeight="1" x14ac:dyDescent="0.2"/>
    <row r="149" spans="1:14" s="24" customFormat="1" ht="22.5" customHeight="1" x14ac:dyDescent="0.2">
      <c r="A149" s="24" t="s">
        <v>84</v>
      </c>
    </row>
    <row r="150" spans="1:14" s="14" customFormat="1" ht="30" customHeight="1" x14ac:dyDescent="0.2">
      <c r="B150" s="15"/>
      <c r="C150" s="166" t="s">
        <v>20</v>
      </c>
      <c r="D150" s="166"/>
      <c r="E150" s="166" t="s">
        <v>36</v>
      </c>
      <c r="F150" s="166"/>
      <c r="G150" s="167" t="s">
        <v>22</v>
      </c>
      <c r="H150" s="168"/>
      <c r="I150" s="166" t="s">
        <v>34</v>
      </c>
      <c r="J150" s="166"/>
      <c r="K150" s="166"/>
      <c r="L150" s="166"/>
    </row>
    <row r="151" spans="1:14" s="14" customFormat="1" ht="30" customHeight="1" x14ac:dyDescent="0.2">
      <c r="B151" s="15" t="s">
        <v>44</v>
      </c>
      <c r="C151" s="209">
        <f>SUM(C152,C155)</f>
        <v>0</v>
      </c>
      <c r="D151" s="210"/>
      <c r="E151" s="209">
        <f t="shared" ref="E151" si="10">SUM(E152,E155)</f>
        <v>0</v>
      </c>
      <c r="F151" s="210"/>
      <c r="G151" s="209">
        <f t="shared" ref="G151" si="11">SUM(G152,G155)</f>
        <v>0</v>
      </c>
      <c r="H151" s="210"/>
      <c r="I151" s="237" t="s">
        <v>55</v>
      </c>
      <c r="J151" s="174"/>
      <c r="K151" s="174"/>
      <c r="L151" s="175"/>
      <c r="N151" s="14" t="s">
        <v>72</v>
      </c>
    </row>
    <row r="152" spans="1:14" s="14" customFormat="1" ht="30" customHeight="1" x14ac:dyDescent="0.2">
      <c r="B152" s="21" t="s">
        <v>56</v>
      </c>
      <c r="C152" s="197">
        <f>MAX(C153:D154)</f>
        <v>0</v>
      </c>
      <c r="D152" s="198"/>
      <c r="E152" s="197">
        <f t="shared" ref="E152" si="12">MAX(E153:F154)</f>
        <v>0</v>
      </c>
      <c r="F152" s="198"/>
      <c r="G152" s="197">
        <f t="shared" ref="G152" si="13">MAX(G153:H154)</f>
        <v>0</v>
      </c>
      <c r="H152" s="198"/>
      <c r="I152" s="238" t="s">
        <v>53</v>
      </c>
      <c r="J152" s="239"/>
      <c r="K152" s="239"/>
      <c r="L152" s="240"/>
      <c r="N152" s="14" t="s">
        <v>67</v>
      </c>
    </row>
    <row r="153" spans="1:14" s="14" customFormat="1" ht="30" customHeight="1" x14ac:dyDescent="0.2">
      <c r="B153" s="16" t="s">
        <v>51</v>
      </c>
      <c r="C153" s="197">
        <f>IF($C$48="",0,VLOOKUP($C$48,面積!$B$7:$F$19,4))</f>
        <v>0</v>
      </c>
      <c r="D153" s="198"/>
      <c r="E153" s="197">
        <f>C153</f>
        <v>0</v>
      </c>
      <c r="F153" s="198"/>
      <c r="G153" s="197">
        <f>C153</f>
        <v>0</v>
      </c>
      <c r="H153" s="198"/>
      <c r="I153" s="213" t="s">
        <v>69</v>
      </c>
      <c r="J153" s="214"/>
      <c r="K153" s="214"/>
      <c r="L153" s="215"/>
      <c r="N153" s="14" t="s">
        <v>68</v>
      </c>
    </row>
    <row r="154" spans="1:14" s="14" customFormat="1" ht="30" customHeight="1" x14ac:dyDescent="0.2">
      <c r="B154" s="22" t="s">
        <v>54</v>
      </c>
      <c r="C154" s="235">
        <f>年齢別基準!$F$6*SUM($C$67:$H$67)</f>
        <v>0</v>
      </c>
      <c r="D154" s="236"/>
      <c r="E154" s="235">
        <f>年齢別基準!$F$6*SUM($C$76:$H$76)</f>
        <v>0</v>
      </c>
      <c r="F154" s="236"/>
      <c r="G154" s="235">
        <f>年齢別基準!$F$6*SUM($C$83:$H$83)</f>
        <v>0</v>
      </c>
      <c r="H154" s="236"/>
      <c r="I154" s="187" t="s">
        <v>49</v>
      </c>
      <c r="J154" s="188"/>
      <c r="K154" s="188"/>
      <c r="L154" s="189"/>
      <c r="N154" s="14" t="s">
        <v>70</v>
      </c>
    </row>
    <row r="155" spans="1:14" s="14" customFormat="1" ht="30" customHeight="1" x14ac:dyDescent="0.2">
      <c r="B155" s="17" t="s">
        <v>132</v>
      </c>
      <c r="C155" s="235">
        <f>年齢別基準!$F$5*$I$67</f>
        <v>0</v>
      </c>
      <c r="D155" s="236"/>
      <c r="E155" s="235">
        <f>年齢別基準!$F$5*$I$76</f>
        <v>0</v>
      </c>
      <c r="F155" s="236"/>
      <c r="G155" s="235">
        <f>年齢別基準!$F$5*$I$83</f>
        <v>0</v>
      </c>
      <c r="H155" s="236"/>
      <c r="I155" s="187" t="s">
        <v>50</v>
      </c>
      <c r="J155" s="188"/>
      <c r="K155" s="188"/>
      <c r="L155" s="189"/>
      <c r="N155" s="14" t="s">
        <v>71</v>
      </c>
    </row>
    <row r="156" spans="1:14" s="14" customFormat="1" ht="30" customHeight="1" x14ac:dyDescent="0.2">
      <c r="B156" s="19" t="s">
        <v>24</v>
      </c>
      <c r="C156" s="209">
        <f>$C$54</f>
        <v>0</v>
      </c>
      <c r="D156" s="210"/>
      <c r="E156" s="209">
        <f>C156</f>
        <v>0</v>
      </c>
      <c r="F156" s="210"/>
      <c r="G156" s="209">
        <f>C156</f>
        <v>0</v>
      </c>
      <c r="H156" s="210"/>
      <c r="I156" s="180"/>
      <c r="J156" s="181"/>
      <c r="K156" s="181"/>
      <c r="L156" s="182"/>
      <c r="N156" s="14" t="s">
        <v>73</v>
      </c>
    </row>
    <row r="157" spans="1:14" s="14" customFormat="1" ht="30" customHeight="1" x14ac:dyDescent="0.2">
      <c r="B157" s="25" t="s">
        <v>25</v>
      </c>
      <c r="C157" s="203" t="str">
        <f>IF(C151=0,"未判定",IF(C151&lt;=C156,"基準適合","基準不適合"))</f>
        <v>未判定</v>
      </c>
      <c r="D157" s="204"/>
      <c r="E157" s="203" t="str">
        <f>IF(E151=0,"未判定",IF(E151&lt;=E156,"基準適合","基準不適合"))</f>
        <v>未判定</v>
      </c>
      <c r="F157" s="204"/>
      <c r="G157" s="203" t="str">
        <f>IF(G151=0,"未判定",IF(G151&lt;=G156,"基準適合","基準不適合"))</f>
        <v>未判定</v>
      </c>
      <c r="H157" s="204"/>
      <c r="I157" s="230" t="s">
        <v>39</v>
      </c>
      <c r="J157" s="231"/>
      <c r="K157" s="231"/>
      <c r="L157" s="232"/>
    </row>
    <row r="158" spans="1:14" s="14" customFormat="1" ht="22.5" customHeight="1" x14ac:dyDescent="0.2"/>
    <row r="159" spans="1:14" s="24" customFormat="1" ht="22.5" customHeight="1" x14ac:dyDescent="0.2">
      <c r="A159" s="24" t="s">
        <v>91</v>
      </c>
    </row>
    <row r="160" spans="1:14" s="14" customFormat="1" ht="30" customHeight="1" x14ac:dyDescent="0.2">
      <c r="B160" s="15"/>
      <c r="C160" s="166" t="s">
        <v>20</v>
      </c>
      <c r="D160" s="166"/>
      <c r="E160" s="166" t="s">
        <v>36</v>
      </c>
      <c r="F160" s="166"/>
      <c r="G160" s="167" t="s">
        <v>22</v>
      </c>
      <c r="H160" s="168"/>
      <c r="I160" s="166" t="s">
        <v>34</v>
      </c>
      <c r="J160" s="166"/>
      <c r="K160" s="166"/>
      <c r="L160" s="166"/>
      <c r="N160" s="14" t="s">
        <v>89</v>
      </c>
    </row>
    <row r="161" spans="1:14" s="14" customFormat="1" ht="30" customHeight="1" x14ac:dyDescent="0.2">
      <c r="B161" s="20" t="s">
        <v>63</v>
      </c>
      <c r="C161" s="209">
        <f>SUM(C162)</f>
        <v>0</v>
      </c>
      <c r="D161" s="210"/>
      <c r="E161" s="209">
        <f t="shared" ref="E161" si="14">SUM(E162)</f>
        <v>0</v>
      </c>
      <c r="F161" s="210"/>
      <c r="G161" s="209">
        <f t="shared" ref="G161" si="15">SUM(G162)</f>
        <v>0</v>
      </c>
      <c r="H161" s="210"/>
      <c r="I161" s="237" t="s">
        <v>59</v>
      </c>
      <c r="J161" s="174"/>
      <c r="K161" s="174"/>
      <c r="L161" s="175"/>
    </row>
    <row r="162" spans="1:14" s="14" customFormat="1" ht="30" customHeight="1" x14ac:dyDescent="0.2">
      <c r="B162" s="16" t="s">
        <v>51</v>
      </c>
      <c r="C162" s="197">
        <f>IF($C$48="",0,VLOOKUP($C$48,面積!$B$7:$F$19,4))</f>
        <v>0</v>
      </c>
      <c r="D162" s="198"/>
      <c r="E162" s="197">
        <f>C162</f>
        <v>0</v>
      </c>
      <c r="F162" s="198"/>
      <c r="G162" s="197">
        <f>C162</f>
        <v>0</v>
      </c>
      <c r="H162" s="198"/>
      <c r="I162" s="213" t="s">
        <v>69</v>
      </c>
      <c r="J162" s="214"/>
      <c r="K162" s="214"/>
      <c r="L162" s="215"/>
      <c r="N162" s="14" t="s">
        <v>92</v>
      </c>
    </row>
    <row r="163" spans="1:14" s="14" customFormat="1" ht="30" customHeight="1" x14ac:dyDescent="0.2">
      <c r="B163" s="23" t="s">
        <v>64</v>
      </c>
      <c r="C163" s="209">
        <f>$C$54</f>
        <v>0</v>
      </c>
      <c r="D163" s="210"/>
      <c r="E163" s="209">
        <f>C163</f>
        <v>0</v>
      </c>
      <c r="F163" s="210"/>
      <c r="G163" s="209">
        <f>C163</f>
        <v>0</v>
      </c>
      <c r="H163" s="210"/>
      <c r="I163" s="180"/>
      <c r="J163" s="181"/>
      <c r="K163" s="181"/>
      <c r="L163" s="182"/>
      <c r="N163" s="14" t="s">
        <v>73</v>
      </c>
    </row>
    <row r="164" spans="1:14" s="14" customFormat="1" ht="30" customHeight="1" x14ac:dyDescent="0.2">
      <c r="B164" s="25" t="s">
        <v>57</v>
      </c>
      <c r="C164" s="203" t="str">
        <f>IF(C161=0,"未判定",IF(C161&lt;=C163,"特例適用可","特例適用不可"))</f>
        <v>未判定</v>
      </c>
      <c r="D164" s="204"/>
      <c r="E164" s="203" t="str">
        <f>IF(E161=0,"未判定",IF(E161&lt;=E163,"特例適用可","特例適用不可"))</f>
        <v>未判定</v>
      </c>
      <c r="F164" s="204"/>
      <c r="G164" s="203" t="str">
        <f>IF(G161=0,"未判定",IF(G161&lt;=G163,"特例適用可","特例適用不可"))</f>
        <v>未判定</v>
      </c>
      <c r="H164" s="204"/>
      <c r="I164" s="230" t="s">
        <v>39</v>
      </c>
      <c r="J164" s="231"/>
      <c r="K164" s="231"/>
      <c r="L164" s="232"/>
    </row>
    <row r="165" spans="1:14" s="14" customFormat="1" ht="30" customHeight="1" x14ac:dyDescent="0.2">
      <c r="B165" s="20" t="s">
        <v>60</v>
      </c>
      <c r="C165" s="209">
        <f>SUM(C166:D167)</f>
        <v>0</v>
      </c>
      <c r="D165" s="210"/>
      <c r="E165" s="209">
        <f>SUM(E166:F167)</f>
        <v>0</v>
      </c>
      <c r="F165" s="210"/>
      <c r="G165" s="209">
        <f>SUM(G166:H167)</f>
        <v>0</v>
      </c>
      <c r="H165" s="210"/>
      <c r="I165" s="237" t="s">
        <v>52</v>
      </c>
      <c r="J165" s="174"/>
      <c r="K165" s="174"/>
      <c r="L165" s="175"/>
      <c r="N165" s="14" t="s">
        <v>93</v>
      </c>
    </row>
    <row r="166" spans="1:14" s="14" customFormat="1" ht="30" customHeight="1" x14ac:dyDescent="0.2">
      <c r="B166" s="16" t="s">
        <v>51</v>
      </c>
      <c r="C166" s="197">
        <f>IF($C$48="",0,VLOOKUP($C$48,面積!$B$7:$F$19,4))</f>
        <v>0</v>
      </c>
      <c r="D166" s="198"/>
      <c r="E166" s="197">
        <f>C166</f>
        <v>0</v>
      </c>
      <c r="F166" s="198"/>
      <c r="G166" s="197">
        <f>C166</f>
        <v>0</v>
      </c>
      <c r="H166" s="198"/>
      <c r="I166" s="213" t="s">
        <v>69</v>
      </c>
      <c r="J166" s="214"/>
      <c r="K166" s="214"/>
      <c r="L166" s="215"/>
      <c r="N166" s="14" t="s">
        <v>94</v>
      </c>
    </row>
    <row r="167" spans="1:14" s="14" customFormat="1" ht="30" customHeight="1" x14ac:dyDescent="0.2">
      <c r="B167" s="17" t="s">
        <v>132</v>
      </c>
      <c r="C167" s="235">
        <f>年齢別基準!$F$5*$I$67</f>
        <v>0</v>
      </c>
      <c r="D167" s="236"/>
      <c r="E167" s="235">
        <f>年齢別基準!$F$5*$I$76</f>
        <v>0</v>
      </c>
      <c r="F167" s="236"/>
      <c r="G167" s="235">
        <f>年齢別基準!$F$5*$I$83</f>
        <v>0</v>
      </c>
      <c r="H167" s="236"/>
      <c r="I167" s="187" t="s">
        <v>50</v>
      </c>
      <c r="J167" s="188"/>
      <c r="K167" s="188"/>
      <c r="L167" s="189"/>
      <c r="N167" s="14" t="s">
        <v>95</v>
      </c>
    </row>
    <row r="168" spans="1:14" s="14" customFormat="1" ht="30" customHeight="1" x14ac:dyDescent="0.2">
      <c r="B168" s="23" t="s">
        <v>58</v>
      </c>
      <c r="C168" s="209">
        <f>SUM($C$54:$E$55)</f>
        <v>0</v>
      </c>
      <c r="D168" s="210"/>
      <c r="E168" s="209">
        <f>C168</f>
        <v>0</v>
      </c>
      <c r="F168" s="210"/>
      <c r="G168" s="209">
        <f>C168</f>
        <v>0</v>
      </c>
      <c r="H168" s="210"/>
      <c r="I168" s="180"/>
      <c r="J168" s="181"/>
      <c r="K168" s="181"/>
      <c r="L168" s="182"/>
      <c r="N168" s="14" t="s">
        <v>73</v>
      </c>
    </row>
    <row r="169" spans="1:14" s="14" customFormat="1" ht="30" customHeight="1" x14ac:dyDescent="0.2">
      <c r="B169" s="25" t="s">
        <v>25</v>
      </c>
      <c r="C169" s="203" t="str">
        <f>IF(C165=0,"未判定",IF(C165&lt;=C168,"基準適合","基準不適合"))</f>
        <v>未判定</v>
      </c>
      <c r="D169" s="204"/>
      <c r="E169" s="203" t="str">
        <f>IF(E165=0,"未判定",IF(E165&lt;=E168,"基準適合","基準不適合"))</f>
        <v>未判定</v>
      </c>
      <c r="F169" s="204"/>
      <c r="G169" s="203" t="str">
        <f>IF(G165=0,"未判定",IF(G165&lt;=G168,"基準適合","基準不適合"))</f>
        <v>未判定</v>
      </c>
      <c r="H169" s="204"/>
      <c r="I169" s="230" t="s">
        <v>39</v>
      </c>
      <c r="J169" s="231"/>
      <c r="K169" s="231"/>
      <c r="L169" s="232"/>
    </row>
    <row r="170" spans="1:14" s="14" customFormat="1" ht="22.5" customHeight="1" x14ac:dyDescent="0.2"/>
    <row r="171" spans="1:14" s="24" customFormat="1" ht="22.5" customHeight="1" x14ac:dyDescent="0.2">
      <c r="A171" s="24" t="s">
        <v>90</v>
      </c>
    </row>
    <row r="172" spans="1:14" s="14" customFormat="1" ht="30" customHeight="1" x14ac:dyDescent="0.2">
      <c r="B172" s="15"/>
      <c r="C172" s="166" t="s">
        <v>20</v>
      </c>
      <c r="D172" s="166"/>
      <c r="E172" s="166" t="s">
        <v>36</v>
      </c>
      <c r="F172" s="166"/>
      <c r="G172" s="167" t="s">
        <v>22</v>
      </c>
      <c r="H172" s="168"/>
      <c r="I172" s="166" t="s">
        <v>34</v>
      </c>
      <c r="J172" s="166"/>
      <c r="K172" s="166"/>
      <c r="L172" s="166"/>
      <c r="N172" s="14" t="s">
        <v>89</v>
      </c>
    </row>
    <row r="173" spans="1:14" s="14" customFormat="1" ht="30" customHeight="1" x14ac:dyDescent="0.2">
      <c r="B173" s="20" t="s">
        <v>63</v>
      </c>
      <c r="C173" s="209">
        <f>C174</f>
        <v>0</v>
      </c>
      <c r="D173" s="210"/>
      <c r="E173" s="209">
        <f t="shared" ref="E173" si="16">E174</f>
        <v>0</v>
      </c>
      <c r="F173" s="210"/>
      <c r="G173" s="209">
        <f t="shared" ref="G173" si="17">G174</f>
        <v>0</v>
      </c>
      <c r="H173" s="210"/>
      <c r="I173" s="237" t="s">
        <v>229</v>
      </c>
      <c r="J173" s="174"/>
      <c r="K173" s="174"/>
      <c r="L173" s="175"/>
      <c r="N173" s="14" t="s">
        <v>67</v>
      </c>
    </row>
    <row r="174" spans="1:14" s="14" customFormat="1" ht="30" customHeight="1" x14ac:dyDescent="0.2">
      <c r="B174" s="22" t="s">
        <v>54</v>
      </c>
      <c r="C174" s="235">
        <f>年齢別基準!$F$6*SUM($C$67:$H$67)</f>
        <v>0</v>
      </c>
      <c r="D174" s="236"/>
      <c r="E174" s="235">
        <f>年齢別基準!$F$6*SUM($C$76:$H$76)</f>
        <v>0</v>
      </c>
      <c r="F174" s="236"/>
      <c r="G174" s="235">
        <f>年齢別基準!$F$6*SUM($C$83:$H$83)</f>
        <v>0</v>
      </c>
      <c r="H174" s="236"/>
      <c r="I174" s="187" t="s">
        <v>49</v>
      </c>
      <c r="J174" s="188"/>
      <c r="K174" s="188"/>
      <c r="L174" s="189"/>
    </row>
    <row r="175" spans="1:14" s="14" customFormat="1" ht="30" customHeight="1" x14ac:dyDescent="0.2">
      <c r="B175" s="23" t="s">
        <v>64</v>
      </c>
      <c r="C175" s="209">
        <f>$C$54</f>
        <v>0</v>
      </c>
      <c r="D175" s="210"/>
      <c r="E175" s="209">
        <f>C175</f>
        <v>0</v>
      </c>
      <c r="F175" s="210"/>
      <c r="G175" s="209">
        <f>C175</f>
        <v>0</v>
      </c>
      <c r="H175" s="210"/>
      <c r="I175" s="180"/>
      <c r="J175" s="181"/>
      <c r="K175" s="181"/>
      <c r="L175" s="182"/>
      <c r="N175" s="14" t="s">
        <v>73</v>
      </c>
    </row>
    <row r="176" spans="1:14" s="14" customFormat="1" ht="30" customHeight="1" x14ac:dyDescent="0.2">
      <c r="B176" s="25" t="s">
        <v>57</v>
      </c>
      <c r="C176" s="203" t="str">
        <f>IF(C173=0,"未判定",IF(C173&lt;=C175,"特例適用可","特例適用不可"))</f>
        <v>未判定</v>
      </c>
      <c r="D176" s="204"/>
      <c r="E176" s="203" t="str">
        <f>IF(E173=0,"未判定",IF(E173&lt;=E175,"特例適用可","特例適用不可"))</f>
        <v>未判定</v>
      </c>
      <c r="F176" s="204"/>
      <c r="G176" s="203" t="str">
        <f>IF(G173=0,"未判定",IF(G173&lt;=G175,"特例適用可","特例適用不可"))</f>
        <v>未判定</v>
      </c>
      <c r="H176" s="204"/>
      <c r="I176" s="230" t="s">
        <v>39</v>
      </c>
      <c r="J176" s="231"/>
      <c r="K176" s="231"/>
      <c r="L176" s="232"/>
    </row>
    <row r="177" spans="2:14" s="14" customFormat="1" ht="30" customHeight="1" x14ac:dyDescent="0.2">
      <c r="B177" s="20" t="s">
        <v>60</v>
      </c>
      <c r="C177" s="209">
        <f>SUM(C178:D179)</f>
        <v>0</v>
      </c>
      <c r="D177" s="210"/>
      <c r="E177" s="209">
        <f>SUM(E178:F179)</f>
        <v>0</v>
      </c>
      <c r="F177" s="210"/>
      <c r="G177" s="209">
        <f>SUM(G178:H179)</f>
        <v>0</v>
      </c>
      <c r="H177" s="210"/>
      <c r="I177" s="237" t="s">
        <v>61</v>
      </c>
      <c r="J177" s="174"/>
      <c r="K177" s="174"/>
      <c r="L177" s="175"/>
      <c r="N177" s="14" t="s">
        <v>93</v>
      </c>
    </row>
    <row r="178" spans="2:14" s="14" customFormat="1" ht="30" customHeight="1" x14ac:dyDescent="0.2">
      <c r="B178" s="22" t="s">
        <v>54</v>
      </c>
      <c r="C178" s="235">
        <f>年齢別基準!$F$6*SUM($C$67:$H$67)</f>
        <v>0</v>
      </c>
      <c r="D178" s="236"/>
      <c r="E178" s="235">
        <f>年齢別基準!$F$6*SUM($C$76:$H$76)</f>
        <v>0</v>
      </c>
      <c r="F178" s="236"/>
      <c r="G178" s="235">
        <f>年齢別基準!$F$6*SUM($C$83:$H$83)</f>
        <v>0</v>
      </c>
      <c r="H178" s="236"/>
      <c r="I178" s="187" t="s">
        <v>49</v>
      </c>
      <c r="J178" s="188"/>
      <c r="K178" s="188"/>
      <c r="L178" s="189"/>
      <c r="N178" s="14" t="s">
        <v>92</v>
      </c>
    </row>
    <row r="179" spans="2:14" s="14" customFormat="1" ht="30" customHeight="1" x14ac:dyDescent="0.2">
      <c r="B179" s="17" t="s">
        <v>132</v>
      </c>
      <c r="C179" s="235">
        <f>年齢別基準!$F$5*$I$67</f>
        <v>0</v>
      </c>
      <c r="D179" s="236"/>
      <c r="E179" s="235">
        <f>年齢別基準!$F$5*$I$76</f>
        <v>0</v>
      </c>
      <c r="F179" s="236"/>
      <c r="G179" s="235">
        <f>年齢別基準!$F$5*$I$83</f>
        <v>0</v>
      </c>
      <c r="H179" s="236"/>
      <c r="I179" s="187" t="s">
        <v>50</v>
      </c>
      <c r="J179" s="188"/>
      <c r="K179" s="188"/>
      <c r="L179" s="189"/>
      <c r="N179" s="14" t="s">
        <v>95</v>
      </c>
    </row>
    <row r="180" spans="2:14" s="14" customFormat="1" ht="30" customHeight="1" x14ac:dyDescent="0.2">
      <c r="B180" s="23" t="s">
        <v>58</v>
      </c>
      <c r="C180" s="209">
        <f>SUM($C$54:$E$55)</f>
        <v>0</v>
      </c>
      <c r="D180" s="210"/>
      <c r="E180" s="209">
        <f>C180</f>
        <v>0</v>
      </c>
      <c r="F180" s="210"/>
      <c r="G180" s="209">
        <f>C180</f>
        <v>0</v>
      </c>
      <c r="H180" s="210"/>
      <c r="I180" s="180"/>
      <c r="J180" s="181"/>
      <c r="K180" s="181"/>
      <c r="L180" s="182"/>
      <c r="N180" s="14" t="s">
        <v>73</v>
      </c>
    </row>
    <row r="181" spans="2:14" s="14" customFormat="1" ht="30" customHeight="1" x14ac:dyDescent="0.2">
      <c r="B181" s="25" t="s">
        <v>25</v>
      </c>
      <c r="C181" s="203" t="str">
        <f>IF(C177=0,"未判定",IF(C177&lt;=C180,"基準適合","基準不適合"))</f>
        <v>未判定</v>
      </c>
      <c r="D181" s="204"/>
      <c r="E181" s="203" t="str">
        <f>IF(E177=0,"未判定",IF(E177&lt;=E180,"基準適合","基準不適合"))</f>
        <v>未判定</v>
      </c>
      <c r="F181" s="204"/>
      <c r="G181" s="203" t="str">
        <f>IF(G177=0,"未判定",IF(G177&lt;=G180,"基準適合","基準不適合"))</f>
        <v>未判定</v>
      </c>
      <c r="H181" s="204"/>
      <c r="I181" s="230" t="s">
        <v>39</v>
      </c>
      <c r="J181" s="231"/>
      <c r="K181" s="231"/>
      <c r="L181" s="232"/>
    </row>
    <row r="182" spans="2:14" s="14" customFormat="1" ht="22.5" customHeight="1" x14ac:dyDescent="0.2"/>
    <row r="183" spans="2:14" s="14" customFormat="1" ht="22.5" customHeight="1" x14ac:dyDescent="0.2"/>
    <row r="184" spans="2:14" s="14" customFormat="1" ht="22.5" customHeight="1" x14ac:dyDescent="0.2"/>
    <row r="185" spans="2:14" s="14" customFormat="1" ht="22.5" customHeight="1" x14ac:dyDescent="0.2"/>
    <row r="186" spans="2:14" s="14" customFormat="1" ht="22.5" customHeight="1" x14ac:dyDescent="0.2"/>
    <row r="187" spans="2:14" s="14" customFormat="1" ht="22.5" customHeight="1" x14ac:dyDescent="0.2"/>
    <row r="188" spans="2:14" s="14" customFormat="1" ht="22.5" customHeight="1" x14ac:dyDescent="0.2"/>
    <row r="189" spans="2:14" s="14" customFormat="1" ht="22.5" customHeight="1" x14ac:dyDescent="0.2"/>
    <row r="190" spans="2:14" s="14" customFormat="1" ht="22.5" customHeight="1" x14ac:dyDescent="0.2"/>
    <row r="191" spans="2:14" s="14" customFormat="1" ht="22.5" customHeight="1" x14ac:dyDescent="0.2"/>
    <row r="192" spans="2:14" s="14" customFormat="1" ht="22.5" customHeight="1" x14ac:dyDescent="0.2"/>
    <row r="193" s="14" customFormat="1" ht="22.5" customHeight="1" x14ac:dyDescent="0.2"/>
    <row r="194" s="14" customFormat="1" ht="22.5" customHeight="1" x14ac:dyDescent="0.2"/>
    <row r="195" s="14" customFormat="1" ht="22.5" customHeight="1" x14ac:dyDescent="0.2"/>
    <row r="196" s="14" customFormat="1" ht="22.5" customHeight="1" x14ac:dyDescent="0.2"/>
    <row r="197" s="14" customFormat="1" ht="22.5" customHeight="1" x14ac:dyDescent="0.2"/>
    <row r="198" s="14" customFormat="1" ht="22.5" customHeight="1" x14ac:dyDescent="0.2"/>
    <row r="199" s="14" customFormat="1" ht="22.5" customHeight="1" x14ac:dyDescent="0.2"/>
    <row r="200" s="14" customFormat="1" ht="22.5" customHeight="1" x14ac:dyDescent="0.2"/>
    <row r="201" s="14" customFormat="1" ht="22.5" customHeight="1" x14ac:dyDescent="0.2"/>
    <row r="202" s="14" customFormat="1" ht="22.5" customHeight="1" x14ac:dyDescent="0.2"/>
    <row r="203" s="14" customFormat="1" ht="22.5" customHeight="1" x14ac:dyDescent="0.2"/>
    <row r="204" s="14" customFormat="1" ht="22.5" customHeight="1" x14ac:dyDescent="0.2"/>
    <row r="205" s="14" customFormat="1" ht="22.5" customHeight="1" x14ac:dyDescent="0.2"/>
    <row r="206" s="14" customFormat="1" ht="22.5" customHeight="1" x14ac:dyDescent="0.2"/>
    <row r="207" s="14" customFormat="1" ht="22.5" customHeight="1" x14ac:dyDescent="0.2"/>
    <row r="208" s="14" customFormat="1" ht="22.5" customHeight="1" x14ac:dyDescent="0.2"/>
    <row r="209" s="14" customFormat="1" ht="22.5" customHeight="1" x14ac:dyDescent="0.2"/>
    <row r="210" s="14" customFormat="1" ht="22.5" customHeight="1" x14ac:dyDescent="0.2"/>
    <row r="211" s="14" customFormat="1" ht="22.5" customHeight="1" x14ac:dyDescent="0.2"/>
    <row r="212" s="14" customFormat="1" ht="22.5" customHeight="1" x14ac:dyDescent="0.2"/>
    <row r="213" s="14" customFormat="1" ht="22.5" customHeight="1" x14ac:dyDescent="0.2"/>
    <row r="214" s="14" customFormat="1" ht="22.5" customHeight="1" x14ac:dyDescent="0.2"/>
    <row r="215" s="14" customFormat="1" ht="22.5" customHeight="1" x14ac:dyDescent="0.2"/>
    <row r="216" s="14" customFormat="1" ht="22.5" customHeight="1" x14ac:dyDescent="0.2"/>
    <row r="217" s="14" customFormat="1" ht="22.5" customHeight="1" x14ac:dyDescent="0.2"/>
    <row r="218" s="14" customFormat="1" ht="22.5" customHeight="1" x14ac:dyDescent="0.2"/>
    <row r="219" s="14" customFormat="1" ht="22.5" customHeight="1" x14ac:dyDescent="0.2"/>
    <row r="220" s="14" customFormat="1" ht="22.5" customHeight="1" x14ac:dyDescent="0.2"/>
    <row r="221" s="14" customFormat="1" ht="22.5" customHeight="1" x14ac:dyDescent="0.2"/>
    <row r="222" s="14" customFormat="1" ht="22.5" customHeight="1" x14ac:dyDescent="0.2"/>
    <row r="223" s="14" customFormat="1" ht="22.5" customHeight="1" x14ac:dyDescent="0.2"/>
    <row r="224" s="14" customFormat="1" ht="22.5" customHeight="1" x14ac:dyDescent="0.2"/>
    <row r="225" s="14" customFormat="1" ht="22.5" customHeight="1" x14ac:dyDescent="0.2"/>
    <row r="226" s="14" customFormat="1" ht="22.5" customHeight="1" x14ac:dyDescent="0.2"/>
    <row r="227" s="14" customFormat="1" ht="22.5" customHeight="1" x14ac:dyDescent="0.2"/>
    <row r="228" s="14" customFormat="1" ht="22.5" customHeight="1" x14ac:dyDescent="0.2"/>
    <row r="229" s="14" customFormat="1" ht="22.5" customHeight="1" x14ac:dyDescent="0.2"/>
    <row r="230" s="14" customFormat="1" ht="22.5" customHeight="1" x14ac:dyDescent="0.2"/>
    <row r="231" s="14" customFormat="1" ht="22.5" customHeight="1" x14ac:dyDescent="0.2"/>
    <row r="232" s="14" customFormat="1" ht="22.5" customHeight="1" x14ac:dyDescent="0.2"/>
    <row r="233" s="14" customFormat="1" ht="22.5" customHeight="1" x14ac:dyDescent="0.2"/>
    <row r="234" s="14" customFormat="1" ht="22.5" customHeight="1" x14ac:dyDescent="0.2"/>
    <row r="235" s="14" customFormat="1" ht="22.5" customHeight="1" x14ac:dyDescent="0.2"/>
    <row r="236" s="14" customFormat="1" ht="22.5" customHeight="1" x14ac:dyDescent="0.2"/>
    <row r="237" s="14" customFormat="1" ht="22.5" customHeight="1" x14ac:dyDescent="0.2"/>
    <row r="238" s="14" customFormat="1" ht="22.5" customHeight="1" x14ac:dyDescent="0.2"/>
    <row r="239" s="14" customFormat="1" ht="22.5" customHeight="1" x14ac:dyDescent="0.2"/>
    <row r="240" s="14" customFormat="1" ht="22.5" customHeight="1" x14ac:dyDescent="0.2"/>
    <row r="241" s="14" customFormat="1" ht="22.5" customHeight="1" x14ac:dyDescent="0.2"/>
    <row r="242" s="14" customFormat="1" ht="22.5" customHeight="1" x14ac:dyDescent="0.2"/>
    <row r="243" s="14" customFormat="1" ht="22.5" customHeight="1" x14ac:dyDescent="0.2"/>
    <row r="244" s="14" customFormat="1" ht="22.5" customHeight="1" x14ac:dyDescent="0.2"/>
    <row r="245" s="14" customFormat="1" ht="22.5" customHeight="1" x14ac:dyDescent="0.2"/>
    <row r="246" s="14" customFormat="1" ht="22.5" customHeight="1" x14ac:dyDescent="0.2"/>
    <row r="247" s="14" customFormat="1" ht="22.5" customHeight="1" x14ac:dyDescent="0.2"/>
    <row r="248" s="14" customFormat="1" ht="22.5" customHeight="1" x14ac:dyDescent="0.2"/>
    <row r="249" ht="22.5" customHeight="1" x14ac:dyDescent="0.2"/>
    <row r="250" ht="22.5" customHeight="1" x14ac:dyDescent="0.2"/>
    <row r="251" ht="22.5" customHeight="1" x14ac:dyDescent="0.2"/>
    <row r="252" ht="22.5" customHeight="1" x14ac:dyDescent="0.2"/>
    <row r="253" ht="22.5" customHeight="1" x14ac:dyDescent="0.2"/>
    <row r="254" ht="22.5" customHeight="1" x14ac:dyDescent="0.2"/>
    <row r="255" ht="22.5" customHeight="1" x14ac:dyDescent="0.2"/>
    <row r="256" ht="22.5" customHeight="1" x14ac:dyDescent="0.2"/>
    <row r="257" ht="22.5" customHeight="1" x14ac:dyDescent="0.2"/>
    <row r="258" ht="22.5" customHeight="1" x14ac:dyDescent="0.2"/>
    <row r="259" ht="22.5" customHeight="1" x14ac:dyDescent="0.2"/>
    <row r="260" ht="22.5" customHeight="1" x14ac:dyDescent="0.2"/>
  </sheetData>
  <mergeCells count="400">
    <mergeCell ref="C57:E57"/>
    <mergeCell ref="F57:L57"/>
    <mergeCell ref="C56:E56"/>
    <mergeCell ref="F56:L56"/>
    <mergeCell ref="C41:E41"/>
    <mergeCell ref="F41:H41"/>
    <mergeCell ref="I41:K41"/>
    <mergeCell ref="C42:L42"/>
    <mergeCell ref="B60:L60"/>
    <mergeCell ref="F54:L54"/>
    <mergeCell ref="C55:E55"/>
    <mergeCell ref="F55:L55"/>
    <mergeCell ref="F52:L52"/>
    <mergeCell ref="F53:L53"/>
    <mergeCell ref="F50:L50"/>
    <mergeCell ref="C49:E49"/>
    <mergeCell ref="F48:L48"/>
    <mergeCell ref="F47:L47"/>
    <mergeCell ref="C47:E47"/>
    <mergeCell ref="C48:E48"/>
    <mergeCell ref="C50:E50"/>
    <mergeCell ref="C51:E51"/>
    <mergeCell ref="C53:E53"/>
    <mergeCell ref="F49:L49"/>
    <mergeCell ref="B35:B37"/>
    <mergeCell ref="L35:L37"/>
    <mergeCell ref="I36:J36"/>
    <mergeCell ref="C37:E37"/>
    <mergeCell ref="F37:H37"/>
    <mergeCell ref="I37:K37"/>
    <mergeCell ref="B38:B40"/>
    <mergeCell ref="L38:L40"/>
    <mergeCell ref="I39:J39"/>
    <mergeCell ref="C40:E40"/>
    <mergeCell ref="F40:H40"/>
    <mergeCell ref="I40:K40"/>
    <mergeCell ref="B22:B23"/>
    <mergeCell ref="C22:E22"/>
    <mergeCell ref="F22:K22"/>
    <mergeCell ref="L22:L23"/>
    <mergeCell ref="B33:B34"/>
    <mergeCell ref="C33:E33"/>
    <mergeCell ref="F33:H33"/>
    <mergeCell ref="I33:K33"/>
    <mergeCell ref="L33:L34"/>
    <mergeCell ref="B11:B13"/>
    <mergeCell ref="L11:L13"/>
    <mergeCell ref="I12:J12"/>
    <mergeCell ref="C13:E13"/>
    <mergeCell ref="F13:H13"/>
    <mergeCell ref="I13:K13"/>
    <mergeCell ref="B14:B16"/>
    <mergeCell ref="L14:L16"/>
    <mergeCell ref="I15:J15"/>
    <mergeCell ref="C16:E16"/>
    <mergeCell ref="F16:H16"/>
    <mergeCell ref="I16:K16"/>
    <mergeCell ref="B6:B7"/>
    <mergeCell ref="C6:E6"/>
    <mergeCell ref="F6:H6"/>
    <mergeCell ref="I6:K6"/>
    <mergeCell ref="L6:L7"/>
    <mergeCell ref="B8:B10"/>
    <mergeCell ref="L8:L10"/>
    <mergeCell ref="I9:J9"/>
    <mergeCell ref="C10:E10"/>
    <mergeCell ref="F10:H10"/>
    <mergeCell ref="I10:K10"/>
    <mergeCell ref="J71:K71"/>
    <mergeCell ref="C78:I78"/>
    <mergeCell ref="J78:K78"/>
    <mergeCell ref="C87:I87"/>
    <mergeCell ref="J87:K87"/>
    <mergeCell ref="I69:K69"/>
    <mergeCell ref="B65:B66"/>
    <mergeCell ref="C65:E65"/>
    <mergeCell ref="F65:H65"/>
    <mergeCell ref="I65:K65"/>
    <mergeCell ref="C70:E70"/>
    <mergeCell ref="F70:G70"/>
    <mergeCell ref="I70:J70"/>
    <mergeCell ref="C86:E86"/>
    <mergeCell ref="F86:G86"/>
    <mergeCell ref="I86:J86"/>
    <mergeCell ref="C77:E77"/>
    <mergeCell ref="F77:G77"/>
    <mergeCell ref="I77:J77"/>
    <mergeCell ref="L65:L66"/>
    <mergeCell ref="B67:B69"/>
    <mergeCell ref="L67:L69"/>
    <mergeCell ref="I68:J68"/>
    <mergeCell ref="C69:E69"/>
    <mergeCell ref="F69:H69"/>
    <mergeCell ref="C45:E45"/>
    <mergeCell ref="F45:L45"/>
    <mergeCell ref="B83:B85"/>
    <mergeCell ref="L83:L85"/>
    <mergeCell ref="I84:J84"/>
    <mergeCell ref="C85:E85"/>
    <mergeCell ref="F85:H85"/>
    <mergeCell ref="I85:K85"/>
    <mergeCell ref="B74:B75"/>
    <mergeCell ref="C74:E74"/>
    <mergeCell ref="F74:K74"/>
    <mergeCell ref="L74:L75"/>
    <mergeCell ref="B81:B82"/>
    <mergeCell ref="C81:E81"/>
    <mergeCell ref="F81:H81"/>
    <mergeCell ref="I81:K81"/>
    <mergeCell ref="L81:L82"/>
    <mergeCell ref="C71:I71"/>
    <mergeCell ref="C117:D117"/>
    <mergeCell ref="E92:F92"/>
    <mergeCell ref="G92:H92"/>
    <mergeCell ref="I92:L92"/>
    <mergeCell ref="I105:L105"/>
    <mergeCell ref="C106:D106"/>
    <mergeCell ref="E106:F106"/>
    <mergeCell ref="G106:H106"/>
    <mergeCell ref="I106:L106"/>
    <mergeCell ref="C102:D102"/>
    <mergeCell ref="C99:D99"/>
    <mergeCell ref="E99:F99"/>
    <mergeCell ref="G99:H99"/>
    <mergeCell ref="I99:L99"/>
    <mergeCell ref="G95:H95"/>
    <mergeCell ref="E95:F95"/>
    <mergeCell ref="C95:D95"/>
    <mergeCell ref="I95:L95"/>
    <mergeCell ref="C96:D96"/>
    <mergeCell ref="E96:F96"/>
    <mergeCell ref="G96:H96"/>
    <mergeCell ref="I96:L96"/>
    <mergeCell ref="C98:D98"/>
    <mergeCell ref="E98:F98"/>
    <mergeCell ref="C118:D118"/>
    <mergeCell ref="C119:D119"/>
    <mergeCell ref="C120:D120"/>
    <mergeCell ref="C115:D115"/>
    <mergeCell ref="E115:F115"/>
    <mergeCell ref="I115:L115"/>
    <mergeCell ref="G115:H115"/>
    <mergeCell ref="C104:D104"/>
    <mergeCell ref="E104:F104"/>
    <mergeCell ref="G104:H104"/>
    <mergeCell ref="I104:L104"/>
    <mergeCell ref="G120:H120"/>
    <mergeCell ref="I116:L116"/>
    <mergeCell ref="C107:D107"/>
    <mergeCell ref="E107:F107"/>
    <mergeCell ref="G107:H107"/>
    <mergeCell ref="I107:L107"/>
    <mergeCell ref="C109:D109"/>
    <mergeCell ref="E109:F109"/>
    <mergeCell ref="G109:H109"/>
    <mergeCell ref="I109:L109"/>
    <mergeCell ref="C105:D105"/>
    <mergeCell ref="E105:F105"/>
    <mergeCell ref="G105:H105"/>
    <mergeCell ref="E121:F121"/>
    <mergeCell ref="G121:H121"/>
    <mergeCell ref="C103:D103"/>
    <mergeCell ref="E103:F103"/>
    <mergeCell ref="G103:H103"/>
    <mergeCell ref="I103:L103"/>
    <mergeCell ref="C121:D121"/>
    <mergeCell ref="E116:F116"/>
    <mergeCell ref="G116:H116"/>
    <mergeCell ref="E117:F117"/>
    <mergeCell ref="G117:H117"/>
    <mergeCell ref="E118:F118"/>
    <mergeCell ref="G118:H118"/>
    <mergeCell ref="E119:F119"/>
    <mergeCell ref="G119:H119"/>
    <mergeCell ref="E120:F120"/>
    <mergeCell ref="I117:L117"/>
    <mergeCell ref="I118:L118"/>
    <mergeCell ref="I119:L119"/>
    <mergeCell ref="I120:L120"/>
    <mergeCell ref="I121:L121"/>
    <mergeCell ref="C116:D116"/>
    <mergeCell ref="G110:H110"/>
    <mergeCell ref="I110:L110"/>
    <mergeCell ref="C126:D126"/>
    <mergeCell ref="E126:F126"/>
    <mergeCell ref="G126:H126"/>
    <mergeCell ref="I126:L126"/>
    <mergeCell ref="C124:D124"/>
    <mergeCell ref="E124:F124"/>
    <mergeCell ref="G124:H124"/>
    <mergeCell ref="I124:L124"/>
    <mergeCell ref="C125:D125"/>
    <mergeCell ref="E125:F125"/>
    <mergeCell ref="G125:H125"/>
    <mergeCell ref="I125:L125"/>
    <mergeCell ref="E132:F132"/>
    <mergeCell ref="G132:H132"/>
    <mergeCell ref="I132:L132"/>
    <mergeCell ref="C127:D127"/>
    <mergeCell ref="E127:F127"/>
    <mergeCell ref="G127:H127"/>
    <mergeCell ref="I127:L127"/>
    <mergeCell ref="C128:D128"/>
    <mergeCell ref="E128:F128"/>
    <mergeCell ref="G128:H128"/>
    <mergeCell ref="I128:L128"/>
    <mergeCell ref="C135:D135"/>
    <mergeCell ref="E135:F135"/>
    <mergeCell ref="G135:H135"/>
    <mergeCell ref="I135:L135"/>
    <mergeCell ref="C52:E52"/>
    <mergeCell ref="C54:E54"/>
    <mergeCell ref="E102:F102"/>
    <mergeCell ref="G102:H102"/>
    <mergeCell ref="I102:L102"/>
    <mergeCell ref="C134:D134"/>
    <mergeCell ref="E134:F134"/>
    <mergeCell ref="G134:H134"/>
    <mergeCell ref="I134:L134"/>
    <mergeCell ref="C110:D110"/>
    <mergeCell ref="E110:F110"/>
    <mergeCell ref="C133:D133"/>
    <mergeCell ref="E133:F133"/>
    <mergeCell ref="G133:H133"/>
    <mergeCell ref="I133:L133"/>
    <mergeCell ref="C129:D129"/>
    <mergeCell ref="E129:F129"/>
    <mergeCell ref="G129:H129"/>
    <mergeCell ref="I129:L129"/>
    <mergeCell ref="C132:D132"/>
    <mergeCell ref="C140:D140"/>
    <mergeCell ref="E140:F140"/>
    <mergeCell ref="G140:H140"/>
    <mergeCell ref="I140:L140"/>
    <mergeCell ref="E139:F139"/>
    <mergeCell ref="G139:H139"/>
    <mergeCell ref="C138:D138"/>
    <mergeCell ref="E138:F138"/>
    <mergeCell ref="G138:H138"/>
    <mergeCell ref="I138:L138"/>
    <mergeCell ref="C139:D139"/>
    <mergeCell ref="I139:L139"/>
    <mergeCell ref="C146:D146"/>
    <mergeCell ref="E146:F146"/>
    <mergeCell ref="G146:H146"/>
    <mergeCell ref="I146:L146"/>
    <mergeCell ref="C145:D145"/>
    <mergeCell ref="E145:F145"/>
    <mergeCell ref="G145:H145"/>
    <mergeCell ref="I145:L145"/>
    <mergeCell ref="C141:D141"/>
    <mergeCell ref="E141:F141"/>
    <mergeCell ref="G141:H141"/>
    <mergeCell ref="I141:L141"/>
    <mergeCell ref="C144:D144"/>
    <mergeCell ref="E144:F144"/>
    <mergeCell ref="G144:H144"/>
    <mergeCell ref="I144:L144"/>
    <mergeCell ref="C147:D147"/>
    <mergeCell ref="E147:F147"/>
    <mergeCell ref="G147:H147"/>
    <mergeCell ref="I147:L147"/>
    <mergeCell ref="C150:D150"/>
    <mergeCell ref="E150:F150"/>
    <mergeCell ref="G150:H150"/>
    <mergeCell ref="I150:L150"/>
    <mergeCell ref="C152:D152"/>
    <mergeCell ref="E152:F152"/>
    <mergeCell ref="G152:H152"/>
    <mergeCell ref="I152:L152"/>
    <mergeCell ref="C155:D155"/>
    <mergeCell ref="E155:F155"/>
    <mergeCell ref="G155:H155"/>
    <mergeCell ref="I155:L155"/>
    <mergeCell ref="C151:D151"/>
    <mergeCell ref="E151:F151"/>
    <mergeCell ref="G151:H151"/>
    <mergeCell ref="I151:L151"/>
    <mergeCell ref="C153:D153"/>
    <mergeCell ref="E153:F153"/>
    <mergeCell ref="G153:H153"/>
    <mergeCell ref="I153:L153"/>
    <mergeCell ref="C154:D154"/>
    <mergeCell ref="E154:F154"/>
    <mergeCell ref="G154:H154"/>
    <mergeCell ref="I154:L154"/>
    <mergeCell ref="C156:D156"/>
    <mergeCell ref="E156:F156"/>
    <mergeCell ref="G156:H156"/>
    <mergeCell ref="I156:L156"/>
    <mergeCell ref="C157:D157"/>
    <mergeCell ref="E157:F157"/>
    <mergeCell ref="G157:H157"/>
    <mergeCell ref="I157:L157"/>
    <mergeCell ref="C166:D166"/>
    <mergeCell ref="E166:F166"/>
    <mergeCell ref="G166:H166"/>
    <mergeCell ref="I166:L166"/>
    <mergeCell ref="I162:L162"/>
    <mergeCell ref="C162:D162"/>
    <mergeCell ref="E162:F162"/>
    <mergeCell ref="G162:H162"/>
    <mergeCell ref="C160:D160"/>
    <mergeCell ref="E160:F160"/>
    <mergeCell ref="G160:H160"/>
    <mergeCell ref="I160:L160"/>
    <mergeCell ref="C161:D161"/>
    <mergeCell ref="E161:F161"/>
    <mergeCell ref="G161:H161"/>
    <mergeCell ref="I161:L161"/>
    <mergeCell ref="C163:D163"/>
    <mergeCell ref="E163:F163"/>
    <mergeCell ref="G163:H163"/>
    <mergeCell ref="I163:L163"/>
    <mergeCell ref="C164:D164"/>
    <mergeCell ref="E164:F164"/>
    <mergeCell ref="G164:H164"/>
    <mergeCell ref="I164:L164"/>
    <mergeCell ref="C165:D165"/>
    <mergeCell ref="E165:F165"/>
    <mergeCell ref="G165:H165"/>
    <mergeCell ref="I165:L165"/>
    <mergeCell ref="C172:D172"/>
    <mergeCell ref="E172:F172"/>
    <mergeCell ref="G172:H172"/>
    <mergeCell ref="I172:L172"/>
    <mergeCell ref="C173:D173"/>
    <mergeCell ref="E173:F173"/>
    <mergeCell ref="G173:H173"/>
    <mergeCell ref="I173:L173"/>
    <mergeCell ref="C167:D167"/>
    <mergeCell ref="E167:F167"/>
    <mergeCell ref="G167:H167"/>
    <mergeCell ref="I167:L167"/>
    <mergeCell ref="C169:D169"/>
    <mergeCell ref="E169:F169"/>
    <mergeCell ref="G169:H169"/>
    <mergeCell ref="I169:L169"/>
    <mergeCell ref="C168:D168"/>
    <mergeCell ref="E168:F168"/>
    <mergeCell ref="G168:H168"/>
    <mergeCell ref="I168:L168"/>
    <mergeCell ref="G177:H177"/>
    <mergeCell ref="I177:L177"/>
    <mergeCell ref="C174:D174"/>
    <mergeCell ref="E174:F174"/>
    <mergeCell ref="G174:H174"/>
    <mergeCell ref="I174:L174"/>
    <mergeCell ref="C175:D175"/>
    <mergeCell ref="E175:F175"/>
    <mergeCell ref="G175:H175"/>
    <mergeCell ref="I175:L175"/>
    <mergeCell ref="E91:F91"/>
    <mergeCell ref="G91:H91"/>
    <mergeCell ref="C180:D180"/>
    <mergeCell ref="E180:F180"/>
    <mergeCell ref="G180:H180"/>
    <mergeCell ref="I180:L180"/>
    <mergeCell ref="C181:D181"/>
    <mergeCell ref="E181:F181"/>
    <mergeCell ref="G181:H181"/>
    <mergeCell ref="I181:L181"/>
    <mergeCell ref="C178:D178"/>
    <mergeCell ref="E178:F178"/>
    <mergeCell ref="G178:H178"/>
    <mergeCell ref="I178:L178"/>
    <mergeCell ref="C179:D179"/>
    <mergeCell ref="E179:F179"/>
    <mergeCell ref="G179:H179"/>
    <mergeCell ref="I179:L179"/>
    <mergeCell ref="C176:D176"/>
    <mergeCell ref="E176:F176"/>
    <mergeCell ref="G176:H176"/>
    <mergeCell ref="I176:L176"/>
    <mergeCell ref="C177:D177"/>
    <mergeCell ref="E177:F177"/>
    <mergeCell ref="I91:L91"/>
    <mergeCell ref="C92:D92"/>
    <mergeCell ref="G98:H98"/>
    <mergeCell ref="I98:L98"/>
    <mergeCell ref="C46:E46"/>
    <mergeCell ref="F46:L46"/>
    <mergeCell ref="C108:D108"/>
    <mergeCell ref="E108:F108"/>
    <mergeCell ref="G108:H108"/>
    <mergeCell ref="I108:L108"/>
    <mergeCell ref="F51:L51"/>
    <mergeCell ref="C97:D97"/>
    <mergeCell ref="E97:F97"/>
    <mergeCell ref="G97:H97"/>
    <mergeCell ref="I97:L97"/>
    <mergeCell ref="C93:D93"/>
    <mergeCell ref="E93:F93"/>
    <mergeCell ref="G93:H93"/>
    <mergeCell ref="I93:L93"/>
    <mergeCell ref="C94:D94"/>
    <mergeCell ref="E94:F94"/>
    <mergeCell ref="G94:H94"/>
    <mergeCell ref="I94:L94"/>
    <mergeCell ref="C91:D91"/>
  </mergeCells>
  <phoneticPr fontId="3"/>
  <conditionalFormatting sqref="C99:H99">
    <cfRule type="containsText" dxfId="35" priority="4" operator="containsText" text="不適合">
      <formula>NOT(ISERROR(SEARCH("不適合",C99)))</formula>
    </cfRule>
  </conditionalFormatting>
  <conditionalFormatting sqref="C110:H110">
    <cfRule type="containsText" dxfId="34" priority="7" operator="containsText" text="不適合">
      <formula>NOT(ISERROR(SEARCH("不適合",C110)))</formula>
    </cfRule>
  </conditionalFormatting>
  <conditionalFormatting sqref="C121:H121">
    <cfRule type="containsText" dxfId="33" priority="5" operator="containsText" text="不適合">
      <formula>NOT(ISERROR(SEARCH("不適合",C121)))</formula>
    </cfRule>
  </conditionalFormatting>
  <conditionalFormatting sqref="C129:H129">
    <cfRule type="containsText" dxfId="32" priority="21" operator="containsText" text="不適合">
      <formula>NOT(ISERROR(SEARCH("不適合",C129)))</formula>
    </cfRule>
  </conditionalFormatting>
  <conditionalFormatting sqref="C135:H135">
    <cfRule type="containsText" dxfId="31" priority="20" operator="containsText" text="不適合">
      <formula>NOT(ISERROR(SEARCH("不適合",C135)))</formula>
    </cfRule>
  </conditionalFormatting>
  <conditionalFormatting sqref="C141:H141">
    <cfRule type="containsText" dxfId="30" priority="19" operator="containsText" text="不適合">
      <formula>NOT(ISERROR(SEARCH("不適合",C141)))</formula>
    </cfRule>
  </conditionalFormatting>
  <conditionalFormatting sqref="C147:H147">
    <cfRule type="containsText" dxfId="29" priority="18" operator="containsText" text="不適合">
      <formula>NOT(ISERROR(SEARCH("不適合",C147)))</formula>
    </cfRule>
  </conditionalFormatting>
  <conditionalFormatting sqref="C157:H157">
    <cfRule type="containsText" dxfId="28" priority="17" operator="containsText" text="不適合">
      <formula>NOT(ISERROR(SEARCH("不適合",C157)))</formula>
    </cfRule>
  </conditionalFormatting>
  <conditionalFormatting sqref="C164:H164">
    <cfRule type="containsText" dxfId="27" priority="13" operator="containsText" text="不適合">
      <formula>NOT(ISERROR(SEARCH("不適合",C164)))</formula>
    </cfRule>
  </conditionalFormatting>
  <conditionalFormatting sqref="C169:H169">
    <cfRule type="containsText" dxfId="26" priority="12" operator="containsText" text="不適合">
      <formula>NOT(ISERROR(SEARCH("不適合",C169)))</formula>
    </cfRule>
  </conditionalFormatting>
  <conditionalFormatting sqref="C176:H176">
    <cfRule type="containsText" dxfId="25" priority="11" operator="containsText" text="不適合">
      <formula>NOT(ISERROR(SEARCH("不適合",C176)))</formula>
    </cfRule>
  </conditionalFormatting>
  <conditionalFormatting sqref="C181:H181">
    <cfRule type="containsText" dxfId="24" priority="10" operator="containsText" text="不適合">
      <formula>NOT(ISERROR(SEARCH("不適合",C181)))</formula>
    </cfRule>
  </conditionalFormatting>
  <conditionalFormatting sqref="C41:K41">
    <cfRule type="containsText" dxfId="23" priority="1" operator="containsText" text="定員超過">
      <formula>NOT(ISERROR(SEARCH("定員超過",C41)))</formula>
    </cfRule>
  </conditionalFormatting>
  <dataValidations count="4">
    <dataValidation imeMode="off" allowBlank="1" showInputMessage="1" showErrorMessage="1" sqref="J11 D48:E48 C37:C41 I13 G76:H76 C9:I9 K84 D11:I12 F10 I10 F40:F41 K15 F16 D53:E53 I16 C16 C15:I15 C10:C13 C8:K8 K38:K39 I40:I41 J38 C61 K35:K36 J35 C35:I36 D38:I39 F37 I37 K11:K12 F13 F85:F86 C24:K25 C67:J67 I76:I77 F76:F77 C68:I68 I69:I70 C69:C71 K67:K68 I85:I86 F69:F70 C84:I84 C83:K83 C77:C78 J76:K76 C76:E76 K9 C85:C88 C58:C59 C47:C55" xr:uid="{00000000-0002-0000-0300-000000000000}"/>
    <dataValidation type="list" imeMode="off" allowBlank="1" showInputMessage="1" showErrorMessage="1" sqref="C46:E46" xr:uid="{00000000-0002-0000-0300-000001000000}">
      <formula1>"有,無"</formula1>
    </dataValidation>
    <dataValidation type="list" imeMode="on" allowBlank="1" showInputMessage="1" showErrorMessage="1" sqref="C56:E57" xr:uid="{00000000-0002-0000-0300-000002000000}">
      <formula1>"有,無"</formula1>
    </dataValidation>
    <dataValidation imeMode="on" allowBlank="1" showInputMessage="1" showErrorMessage="1" sqref="C42:L42" xr:uid="{00000000-0002-0000-0300-000003000000}"/>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4" manualBreakCount="4">
    <brk id="43" max="12" man="1"/>
    <brk id="59" max="12" man="1"/>
    <brk id="88" max="12" man="1"/>
    <brk id="11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6"/>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63" t="s">
        <v>5</v>
      </c>
      <c r="D7" s="63" t="s">
        <v>6</v>
      </c>
      <c r="E7" s="63" t="s">
        <v>7</v>
      </c>
      <c r="F7" s="63" t="s">
        <v>5</v>
      </c>
      <c r="G7" s="63" t="s">
        <v>6</v>
      </c>
      <c r="H7" s="63" t="s">
        <v>7</v>
      </c>
      <c r="I7" s="63" t="s">
        <v>8</v>
      </c>
      <c r="J7" s="63" t="s">
        <v>9</v>
      </c>
      <c r="K7" s="63" t="s">
        <v>10</v>
      </c>
      <c r="L7" s="103"/>
    </row>
    <row r="8" spans="1:14" ht="26.25" customHeight="1" x14ac:dyDescent="0.2">
      <c r="B8" s="114" t="s">
        <v>186</v>
      </c>
      <c r="C8" s="60"/>
      <c r="D8" s="60"/>
      <c r="E8" s="60"/>
      <c r="F8" s="60"/>
      <c r="G8" s="60"/>
      <c r="H8" s="60"/>
      <c r="I8" s="60"/>
      <c r="J8" s="60"/>
      <c r="K8" s="60"/>
      <c r="L8" s="117">
        <f>SUM(C10:K10)</f>
        <v>0</v>
      </c>
      <c r="N8" s="59" t="s">
        <v>209</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60"/>
      <c r="D11" s="60"/>
      <c r="E11" s="60"/>
      <c r="F11" s="60"/>
      <c r="G11" s="60"/>
      <c r="H11" s="60"/>
      <c r="I11" s="60"/>
      <c r="J11" s="60"/>
      <c r="K11" s="60"/>
      <c r="L11" s="117">
        <f>SUM(C13:K13)</f>
        <v>0</v>
      </c>
      <c r="N11" s="59" t="s">
        <v>209</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65" t="str">
        <f>IF($L$11=0,"",C11-C8)</f>
        <v/>
      </c>
      <c r="D14" s="65" t="str">
        <f t="shared" ref="D14:L15" si="0">IF($L$11=0,"",D11-D8)</f>
        <v/>
      </c>
      <c r="E14" s="65" t="str">
        <f t="shared" si="0"/>
        <v/>
      </c>
      <c r="F14" s="65" t="str">
        <f t="shared" si="0"/>
        <v/>
      </c>
      <c r="G14" s="65" t="str">
        <f t="shared" si="0"/>
        <v/>
      </c>
      <c r="H14" s="65" t="str">
        <f t="shared" si="0"/>
        <v/>
      </c>
      <c r="I14" s="65" t="str">
        <f t="shared" si="0"/>
        <v/>
      </c>
      <c r="J14" s="65" t="str">
        <f t="shared" si="0"/>
        <v/>
      </c>
      <c r="K14" s="65" t="str">
        <f t="shared" si="0"/>
        <v/>
      </c>
      <c r="L14" s="136" t="str">
        <f t="shared" si="0"/>
        <v/>
      </c>
      <c r="N14" s="1" t="s">
        <v>189</v>
      </c>
    </row>
    <row r="15" spans="1:14" ht="13.5" customHeight="1" x14ac:dyDescent="0.2">
      <c r="B15" s="121"/>
      <c r="C15" s="44"/>
      <c r="D15" s="44"/>
      <c r="E15" s="44"/>
      <c r="F15" s="44"/>
      <c r="G15" s="44"/>
      <c r="H15" s="44"/>
      <c r="I15" s="139" t="str">
        <f t="shared" si="0"/>
        <v/>
      </c>
      <c r="J15" s="139" t="str">
        <f t="shared" si="0"/>
        <v/>
      </c>
      <c r="K15" s="44"/>
      <c r="L15" s="137" t="str">
        <f t="shared" si="0"/>
        <v/>
      </c>
    </row>
    <row r="16" spans="1:14" x14ac:dyDescent="0.2">
      <c r="B16" s="122"/>
      <c r="C16" s="139" t="str">
        <f t="shared" ref="C16:L16" si="1">IF($L$11=0,"",C13-C10)</f>
        <v/>
      </c>
      <c r="D16" s="139" t="str">
        <f t="shared" si="1"/>
        <v/>
      </c>
      <c r="E16" s="139" t="str">
        <f t="shared" si="1"/>
        <v/>
      </c>
      <c r="F16" s="139" t="str">
        <f t="shared" si="1"/>
        <v/>
      </c>
      <c r="G16" s="139" t="str">
        <f t="shared" si="1"/>
        <v/>
      </c>
      <c r="H16" s="139" t="str">
        <f t="shared" si="1"/>
        <v/>
      </c>
      <c r="I16" s="139" t="str">
        <f t="shared" si="1"/>
        <v/>
      </c>
      <c r="J16" s="139" t="str">
        <f t="shared" si="1"/>
        <v/>
      </c>
      <c r="K16" s="139" t="str">
        <f t="shared" si="1"/>
        <v/>
      </c>
      <c r="L16" s="138" t="str">
        <f t="shared" si="1"/>
        <v/>
      </c>
      <c r="N16" s="70">
        <f>SUM(C16:K16)</f>
        <v>0</v>
      </c>
    </row>
    <row r="18" spans="1:12" ht="26.25" customHeight="1" x14ac:dyDescent="0.2">
      <c r="A18" s="1" t="s">
        <v>11</v>
      </c>
    </row>
    <row r="19" spans="1:12" x14ac:dyDescent="0.2">
      <c r="B19" s="1" t="s">
        <v>200</v>
      </c>
    </row>
    <row r="20" spans="1:12" x14ac:dyDescent="0.2">
      <c r="B20" s="1" t="s">
        <v>206</v>
      </c>
    </row>
    <row r="21" spans="1:12" s="14" customFormat="1" x14ac:dyDescent="0.2"/>
    <row r="22" spans="1:12" ht="26.25" customHeight="1" x14ac:dyDescent="0.2">
      <c r="B22" s="103"/>
      <c r="C22" s="123" t="s">
        <v>12</v>
      </c>
      <c r="D22" s="123"/>
      <c r="E22" s="123"/>
      <c r="F22" s="103" t="s">
        <v>13</v>
      </c>
      <c r="G22" s="103"/>
      <c r="H22" s="103"/>
      <c r="I22" s="103"/>
      <c r="J22" s="103"/>
      <c r="K22" s="103"/>
      <c r="L22" s="103" t="s">
        <v>3</v>
      </c>
    </row>
    <row r="23" spans="1:12" ht="26.25" customHeight="1" x14ac:dyDescent="0.2">
      <c r="B23" s="103"/>
      <c r="C23" s="63" t="s">
        <v>5</v>
      </c>
      <c r="D23" s="63" t="s">
        <v>6</v>
      </c>
      <c r="E23" s="63" t="s">
        <v>7</v>
      </c>
      <c r="F23" s="63" t="s">
        <v>5</v>
      </c>
      <c r="G23" s="63" t="s">
        <v>6</v>
      </c>
      <c r="H23" s="63" t="s">
        <v>7</v>
      </c>
      <c r="I23" s="63" t="s">
        <v>8</v>
      </c>
      <c r="J23" s="63" t="s">
        <v>9</v>
      </c>
      <c r="K23" s="63" t="s">
        <v>10</v>
      </c>
      <c r="L23" s="103"/>
    </row>
    <row r="24" spans="1:12" ht="26.25" customHeight="1" x14ac:dyDescent="0.2">
      <c r="B24" s="41" t="s">
        <v>190</v>
      </c>
      <c r="C24" s="60"/>
      <c r="D24" s="60"/>
      <c r="E24" s="60"/>
      <c r="F24" s="60"/>
      <c r="G24" s="60"/>
      <c r="H24" s="60"/>
      <c r="I24" s="60"/>
      <c r="J24" s="60"/>
      <c r="K24" s="60"/>
      <c r="L24" s="62">
        <f>SUM(C24:K24)</f>
        <v>0</v>
      </c>
    </row>
    <row r="25" spans="1:12" ht="26.25" customHeight="1" x14ac:dyDescent="0.2">
      <c r="B25" s="41" t="s">
        <v>191</v>
      </c>
      <c r="C25" s="60"/>
      <c r="D25" s="60"/>
      <c r="E25" s="60"/>
      <c r="F25" s="60"/>
      <c r="G25" s="60"/>
      <c r="H25" s="60"/>
      <c r="I25" s="60"/>
      <c r="J25" s="60"/>
      <c r="K25" s="60"/>
      <c r="L25" s="62">
        <f>SUM(C25:K25)</f>
        <v>0</v>
      </c>
    </row>
    <row r="26" spans="1:12" ht="26.25" customHeight="1" x14ac:dyDescent="0.2">
      <c r="B26" s="41" t="s">
        <v>188</v>
      </c>
      <c r="C26" s="65" t="str">
        <f>IF($L$25=0,"",C25-C24)</f>
        <v/>
      </c>
      <c r="D26" s="65" t="str">
        <f t="shared" ref="D26:L26" si="2">IF($L$25=0,"",D25-D24)</f>
        <v/>
      </c>
      <c r="E26" s="65" t="str">
        <f t="shared" si="2"/>
        <v/>
      </c>
      <c r="F26" s="65" t="str">
        <f t="shared" si="2"/>
        <v/>
      </c>
      <c r="G26" s="65" t="str">
        <f t="shared" si="2"/>
        <v/>
      </c>
      <c r="H26" s="65" t="str">
        <f t="shared" si="2"/>
        <v/>
      </c>
      <c r="I26" s="65" t="str">
        <f t="shared" si="2"/>
        <v/>
      </c>
      <c r="J26" s="65" t="str">
        <f t="shared" si="2"/>
        <v/>
      </c>
      <c r="K26" s="65" t="str">
        <f t="shared" si="2"/>
        <v/>
      </c>
      <c r="L26" s="65" t="str">
        <f t="shared" si="2"/>
        <v/>
      </c>
    </row>
    <row r="27" spans="1:12" ht="11.25" customHeight="1" x14ac:dyDescent="0.2"/>
    <row r="28" spans="1:12" ht="26.25" customHeight="1" x14ac:dyDescent="0.2">
      <c r="A28" s="1" t="s">
        <v>192</v>
      </c>
    </row>
    <row r="29" spans="1:12" x14ac:dyDescent="0.2">
      <c r="B29" s="1" t="s">
        <v>193</v>
      </c>
    </row>
    <row r="30" spans="1:12" x14ac:dyDescent="0.2">
      <c r="B30" s="1" t="s">
        <v>207</v>
      </c>
    </row>
    <row r="31" spans="1:12" x14ac:dyDescent="0.2">
      <c r="B31" s="1" t="s">
        <v>194</v>
      </c>
    </row>
    <row r="32" spans="1:12" s="14" customFormat="1" x14ac:dyDescent="0.2"/>
    <row r="33" spans="1:14" ht="26.25" customHeight="1" x14ac:dyDescent="0.2">
      <c r="B33" s="103"/>
      <c r="C33" s="123" t="s">
        <v>0</v>
      </c>
      <c r="D33" s="123"/>
      <c r="E33" s="123"/>
      <c r="F33" s="103" t="s">
        <v>1</v>
      </c>
      <c r="G33" s="103"/>
      <c r="H33" s="103"/>
      <c r="I33" s="103" t="s">
        <v>2</v>
      </c>
      <c r="J33" s="103"/>
      <c r="K33" s="103"/>
      <c r="L33" s="103" t="s">
        <v>3</v>
      </c>
    </row>
    <row r="34" spans="1:14" ht="26.25" customHeight="1" x14ac:dyDescent="0.2">
      <c r="B34" s="103"/>
      <c r="C34" s="64" t="s">
        <v>14</v>
      </c>
      <c r="D34" s="64" t="s">
        <v>15</v>
      </c>
      <c r="E34" s="64" t="s">
        <v>16</v>
      </c>
      <c r="F34" s="64" t="s">
        <v>14</v>
      </c>
      <c r="G34" s="64" t="s">
        <v>15</v>
      </c>
      <c r="H34" s="64" t="s">
        <v>16</v>
      </c>
      <c r="I34" s="64" t="s">
        <v>17</v>
      </c>
      <c r="J34" s="64" t="s">
        <v>18</v>
      </c>
      <c r="K34" s="64" t="s">
        <v>19</v>
      </c>
      <c r="L34" s="103"/>
    </row>
    <row r="35" spans="1:14" ht="26.25" customHeight="1" x14ac:dyDescent="0.2">
      <c r="B35" s="114" t="s">
        <v>195</v>
      </c>
      <c r="C35" s="60"/>
      <c r="D35" s="60"/>
      <c r="E35" s="60"/>
      <c r="F35" s="60"/>
      <c r="G35" s="60"/>
      <c r="H35" s="60"/>
      <c r="I35" s="60"/>
      <c r="J35" s="60"/>
      <c r="K35" s="60"/>
      <c r="L35" s="117">
        <f>SUM(C37:K37)</f>
        <v>0</v>
      </c>
      <c r="N35" s="1" t="s">
        <v>225</v>
      </c>
    </row>
    <row r="36" spans="1:14" ht="13.5" customHeight="1" x14ac:dyDescent="0.2">
      <c r="B36" s="121"/>
      <c r="C36" s="3"/>
      <c r="D36" s="3"/>
      <c r="E36" s="3"/>
      <c r="F36" s="3"/>
      <c r="G36" s="3"/>
      <c r="H36" s="3"/>
      <c r="I36" s="120">
        <f>SUM(I35:J35)</f>
        <v>0</v>
      </c>
      <c r="J36" s="120"/>
      <c r="K36" s="3"/>
      <c r="L36" s="118"/>
    </row>
    <row r="37" spans="1:14" x14ac:dyDescent="0.2">
      <c r="B37" s="122"/>
      <c r="C37" s="120">
        <f>SUM(C35:E35)</f>
        <v>0</v>
      </c>
      <c r="D37" s="120"/>
      <c r="E37" s="120"/>
      <c r="F37" s="120">
        <f>SUM(F35:H35)</f>
        <v>0</v>
      </c>
      <c r="G37" s="120"/>
      <c r="H37" s="120"/>
      <c r="I37" s="120">
        <f>SUM(I35:K35)</f>
        <v>0</v>
      </c>
      <c r="J37" s="120"/>
      <c r="K37" s="120"/>
      <c r="L37" s="119"/>
    </row>
    <row r="38" spans="1:14" ht="26.25" customHeight="1" x14ac:dyDescent="0.2">
      <c r="B38" s="114" t="s">
        <v>196</v>
      </c>
      <c r="C38" s="60"/>
      <c r="D38" s="60"/>
      <c r="E38" s="60"/>
      <c r="F38" s="60"/>
      <c r="G38" s="60"/>
      <c r="H38" s="60"/>
      <c r="I38" s="60"/>
      <c r="J38" s="60"/>
      <c r="K38" s="60"/>
      <c r="L38" s="117">
        <f>SUM(C40:K40)</f>
        <v>0</v>
      </c>
      <c r="N38" s="1" t="s">
        <v>197</v>
      </c>
    </row>
    <row r="39" spans="1:14" ht="13.5" customHeight="1" x14ac:dyDescent="0.2">
      <c r="B39" s="115"/>
      <c r="C39" s="3"/>
      <c r="D39" s="3"/>
      <c r="E39" s="3"/>
      <c r="F39" s="3"/>
      <c r="G39" s="3"/>
      <c r="H39" s="3"/>
      <c r="I39" s="120">
        <f>SUM(I38:J38)</f>
        <v>0</v>
      </c>
      <c r="J39" s="120"/>
      <c r="K39" s="3"/>
      <c r="L39" s="118"/>
    </row>
    <row r="40" spans="1:14" x14ac:dyDescent="0.2">
      <c r="B40" s="116"/>
      <c r="C40" s="120">
        <f>SUM(C38:E38)</f>
        <v>0</v>
      </c>
      <c r="D40" s="120"/>
      <c r="E40" s="120"/>
      <c r="F40" s="120">
        <f>SUM(F38:H38)</f>
        <v>0</v>
      </c>
      <c r="G40" s="120"/>
      <c r="H40" s="120"/>
      <c r="I40" s="120">
        <f>SUM(I38:K38)</f>
        <v>0</v>
      </c>
      <c r="J40" s="120"/>
      <c r="K40" s="120"/>
      <c r="L40" s="119"/>
    </row>
    <row r="41" spans="1:14" ht="26.25" customHeight="1" x14ac:dyDescent="0.2">
      <c r="B41" s="57" t="s">
        <v>242</v>
      </c>
      <c r="C41" s="110" t="str">
        <f>IF(C13=0,"未判定",(IF(C13&lt;C40,"定員超過","定員内")))</f>
        <v>未判定</v>
      </c>
      <c r="D41" s="110"/>
      <c r="E41" s="110"/>
      <c r="F41" s="110" t="str">
        <f>IF(F13=0,"未判定",(IF(F13&lt;F40,"定員超過","定員内")))</f>
        <v>未判定</v>
      </c>
      <c r="G41" s="110"/>
      <c r="H41" s="110"/>
      <c r="I41" s="110" t="str">
        <f>IF(I13=0,"未判定",(IF(I13&lt;I40,"定員超過","定員内")))</f>
        <v>未判定</v>
      </c>
      <c r="J41" s="110"/>
      <c r="K41" s="110"/>
      <c r="L41" s="31" t="s">
        <v>39</v>
      </c>
      <c r="N41" s="56" t="s">
        <v>201</v>
      </c>
    </row>
    <row r="42" spans="1:14" ht="26.25" customHeight="1" x14ac:dyDescent="0.2">
      <c r="B42" s="41" t="s">
        <v>198</v>
      </c>
      <c r="C42" s="111"/>
      <c r="D42" s="112"/>
      <c r="E42" s="112"/>
      <c r="F42" s="112"/>
      <c r="G42" s="112"/>
      <c r="H42" s="112"/>
      <c r="I42" s="112"/>
      <c r="J42" s="112"/>
      <c r="K42" s="112"/>
      <c r="L42" s="113"/>
      <c r="N42" s="1" t="s">
        <v>199</v>
      </c>
    </row>
    <row r="44" spans="1:14" ht="26.25" customHeight="1" x14ac:dyDescent="0.2">
      <c r="A44" s="1" t="s">
        <v>140</v>
      </c>
    </row>
    <row r="45" spans="1:14" ht="30" customHeight="1" x14ac:dyDescent="0.2">
      <c r="B45" s="33" t="s">
        <v>119</v>
      </c>
      <c r="C45" s="124" t="s">
        <v>121</v>
      </c>
      <c r="D45" s="125"/>
      <c r="E45" s="126"/>
      <c r="F45" s="124" t="s">
        <v>120</v>
      </c>
      <c r="G45" s="125"/>
      <c r="H45" s="125"/>
      <c r="I45" s="125"/>
      <c r="J45" s="125"/>
      <c r="K45" s="125"/>
      <c r="L45" s="126"/>
    </row>
    <row r="46" spans="1:14" ht="30" customHeight="1" x14ac:dyDescent="0.2">
      <c r="B46" s="33" t="s">
        <v>123</v>
      </c>
      <c r="C46" s="127"/>
      <c r="D46" s="128"/>
      <c r="E46" s="129"/>
      <c r="F46" s="130"/>
      <c r="G46" s="131"/>
      <c r="H46" s="131"/>
      <c r="I46" s="131"/>
      <c r="J46" s="131"/>
      <c r="K46" s="131"/>
      <c r="L46" s="132"/>
    </row>
    <row r="47" spans="1:14" ht="30" customHeight="1" x14ac:dyDescent="0.2">
      <c r="B47" s="33" t="s">
        <v>110</v>
      </c>
      <c r="C47" s="133"/>
      <c r="D47" s="134"/>
      <c r="E47" s="135"/>
      <c r="F47" s="130"/>
      <c r="G47" s="131"/>
      <c r="H47" s="131"/>
      <c r="I47" s="131"/>
      <c r="J47" s="131"/>
      <c r="K47" s="131"/>
      <c r="L47" s="132"/>
      <c r="N47" s="1" t="s">
        <v>111</v>
      </c>
    </row>
    <row r="48" spans="1:14" ht="30" customHeight="1" x14ac:dyDescent="0.2">
      <c r="B48" s="33" t="s">
        <v>30</v>
      </c>
      <c r="C48" s="147"/>
      <c r="D48" s="148"/>
      <c r="E48" s="149"/>
      <c r="F48" s="130" t="s">
        <v>118</v>
      </c>
      <c r="G48" s="131"/>
      <c r="H48" s="131"/>
      <c r="I48" s="131"/>
      <c r="J48" s="131"/>
      <c r="K48" s="131"/>
      <c r="L48" s="132"/>
      <c r="N48" s="1" t="s">
        <v>74</v>
      </c>
    </row>
    <row r="49" spans="1:14" ht="30" customHeight="1" x14ac:dyDescent="0.2">
      <c r="B49" s="33" t="s">
        <v>117</v>
      </c>
      <c r="C49" s="150"/>
      <c r="D49" s="151"/>
      <c r="E49" s="152"/>
      <c r="F49" s="130" t="s">
        <v>130</v>
      </c>
      <c r="G49" s="131"/>
      <c r="H49" s="131"/>
      <c r="I49" s="131"/>
      <c r="J49" s="131"/>
      <c r="K49" s="131"/>
      <c r="L49" s="132"/>
      <c r="N49" s="1" t="s">
        <v>74</v>
      </c>
    </row>
    <row r="50" spans="1:14" ht="30" customHeight="1" x14ac:dyDescent="0.2">
      <c r="B50" s="33" t="s">
        <v>23</v>
      </c>
      <c r="C50" s="144"/>
      <c r="D50" s="145"/>
      <c r="E50" s="146"/>
      <c r="F50" s="130"/>
      <c r="G50" s="131"/>
      <c r="H50" s="131"/>
      <c r="I50" s="131"/>
      <c r="J50" s="131"/>
      <c r="K50" s="131"/>
      <c r="L50" s="132"/>
      <c r="N50" s="1" t="s">
        <v>112</v>
      </c>
    </row>
    <row r="51" spans="1:14" ht="30" customHeight="1" x14ac:dyDescent="0.2">
      <c r="B51" s="33" t="s">
        <v>42</v>
      </c>
      <c r="C51" s="144"/>
      <c r="D51" s="145"/>
      <c r="E51" s="146"/>
      <c r="F51" s="130"/>
      <c r="G51" s="131"/>
      <c r="H51" s="131"/>
      <c r="I51" s="131"/>
      <c r="J51" s="131"/>
      <c r="K51" s="131"/>
      <c r="L51" s="132"/>
      <c r="N51" s="1" t="s">
        <v>112</v>
      </c>
    </row>
    <row r="52" spans="1:14" ht="30" customHeight="1" x14ac:dyDescent="0.2">
      <c r="B52" s="33" t="s">
        <v>43</v>
      </c>
      <c r="C52" s="144"/>
      <c r="D52" s="145"/>
      <c r="E52" s="146"/>
      <c r="F52" s="130"/>
      <c r="G52" s="131"/>
      <c r="H52" s="131"/>
      <c r="I52" s="131"/>
      <c r="J52" s="131"/>
      <c r="K52" s="131"/>
      <c r="L52" s="132"/>
      <c r="N52" s="1" t="s">
        <v>112</v>
      </c>
    </row>
    <row r="53" spans="1:14" ht="30" customHeight="1" x14ac:dyDescent="0.2">
      <c r="B53" s="33" t="s">
        <v>261</v>
      </c>
      <c r="C53" s="144"/>
      <c r="D53" s="145"/>
      <c r="E53" s="146"/>
      <c r="F53" s="130"/>
      <c r="G53" s="131"/>
      <c r="H53" s="131"/>
      <c r="I53" s="131"/>
      <c r="J53" s="131"/>
      <c r="K53" s="131"/>
      <c r="L53" s="132"/>
      <c r="N53" s="1" t="s">
        <v>112</v>
      </c>
    </row>
    <row r="54" spans="1:14" s="35" customFormat="1" ht="18" customHeight="1" x14ac:dyDescent="0.2">
      <c r="B54" s="36"/>
      <c r="C54" s="37"/>
      <c r="D54" s="37"/>
      <c r="E54" s="37"/>
      <c r="F54" s="34"/>
      <c r="G54" s="34"/>
      <c r="H54" s="34"/>
      <c r="I54" s="34"/>
      <c r="J54" s="34"/>
      <c r="K54" s="34"/>
      <c r="L54" s="34"/>
    </row>
    <row r="55" spans="1:14" s="55" customFormat="1" ht="18" customHeight="1" x14ac:dyDescent="0.2">
      <c r="B55" s="36"/>
      <c r="C55" s="37"/>
      <c r="D55" s="37"/>
      <c r="E55" s="37"/>
      <c r="F55" s="34"/>
      <c r="G55" s="34"/>
      <c r="H55" s="34"/>
      <c r="I55" s="34"/>
      <c r="J55" s="34"/>
      <c r="K55" s="34"/>
      <c r="L55" s="34"/>
    </row>
    <row r="56" spans="1:14" s="55" customFormat="1" ht="87.75" customHeight="1" thickBot="1" x14ac:dyDescent="0.25">
      <c r="A56" s="61"/>
      <c r="B56" s="140" t="s">
        <v>208</v>
      </c>
      <c r="C56" s="141"/>
      <c r="D56" s="141"/>
      <c r="E56" s="141"/>
      <c r="F56" s="141"/>
      <c r="G56" s="141"/>
      <c r="H56" s="141"/>
      <c r="I56" s="141"/>
      <c r="J56" s="141"/>
      <c r="K56" s="141"/>
      <c r="L56" s="141"/>
      <c r="M56" s="61"/>
    </row>
    <row r="57" spans="1:14" s="55" customFormat="1" ht="18" customHeight="1" thickTop="1" x14ac:dyDescent="0.2">
      <c r="B57" s="36"/>
      <c r="C57" s="37"/>
      <c r="D57" s="37"/>
      <c r="E57" s="37"/>
      <c r="F57" s="34"/>
      <c r="G57" s="34"/>
      <c r="H57" s="34"/>
      <c r="I57" s="34"/>
      <c r="J57" s="34"/>
      <c r="K57" s="34"/>
      <c r="L57" s="34"/>
    </row>
    <row r="58" spans="1:14" s="24" customFormat="1" ht="22.5" customHeight="1" x14ac:dyDescent="0.2">
      <c r="A58" s="24" t="s">
        <v>203</v>
      </c>
      <c r="N58" s="54"/>
    </row>
    <row r="59" spans="1:14" s="14" customFormat="1" x14ac:dyDescent="0.2"/>
    <row r="60" spans="1:14" s="47" customFormat="1" ht="27" customHeight="1" x14ac:dyDescent="0.2">
      <c r="A60" s="47" t="s">
        <v>210</v>
      </c>
    </row>
    <row r="61" spans="1:14" s="47" customFormat="1" x14ac:dyDescent="0.2">
      <c r="B61" s="142"/>
      <c r="C61" s="143" t="s">
        <v>0</v>
      </c>
      <c r="D61" s="143"/>
      <c r="E61" s="143"/>
      <c r="F61" s="142" t="s">
        <v>1</v>
      </c>
      <c r="G61" s="142"/>
      <c r="H61" s="142"/>
      <c r="I61" s="142" t="s">
        <v>2</v>
      </c>
      <c r="J61" s="142"/>
      <c r="K61" s="142"/>
      <c r="L61" s="142" t="s">
        <v>3</v>
      </c>
    </row>
    <row r="62" spans="1:14" s="47" customFormat="1" x14ac:dyDescent="0.2">
      <c r="B62" s="142"/>
      <c r="C62" s="67" t="s">
        <v>5</v>
      </c>
      <c r="D62" s="67" t="s">
        <v>6</v>
      </c>
      <c r="E62" s="67" t="s">
        <v>7</v>
      </c>
      <c r="F62" s="67" t="s">
        <v>5</v>
      </c>
      <c r="G62" s="67" t="s">
        <v>6</v>
      </c>
      <c r="H62" s="67" t="s">
        <v>7</v>
      </c>
      <c r="I62" s="67" t="s">
        <v>8</v>
      </c>
      <c r="J62" s="67" t="s">
        <v>9</v>
      </c>
      <c r="K62" s="67" t="s">
        <v>10</v>
      </c>
      <c r="L62" s="142"/>
    </row>
    <row r="63" spans="1:14" s="47" customFormat="1" ht="19.5" customHeight="1" x14ac:dyDescent="0.2">
      <c r="B63" s="156" t="s">
        <v>20</v>
      </c>
      <c r="C63" s="49">
        <f>IF($L$11=0,C8,C11)</f>
        <v>0</v>
      </c>
      <c r="D63" s="49">
        <f t="shared" ref="D63:K63" si="3">IF($L$11=0,D8,D11)</f>
        <v>0</v>
      </c>
      <c r="E63" s="49">
        <f t="shared" si="3"/>
        <v>0</v>
      </c>
      <c r="F63" s="49">
        <f t="shared" si="3"/>
        <v>0</v>
      </c>
      <c r="G63" s="49">
        <f t="shared" si="3"/>
        <v>0</v>
      </c>
      <c r="H63" s="49">
        <f t="shared" si="3"/>
        <v>0</v>
      </c>
      <c r="I63" s="49">
        <f t="shared" si="3"/>
        <v>0</v>
      </c>
      <c r="J63" s="49">
        <f t="shared" si="3"/>
        <v>0</v>
      </c>
      <c r="K63" s="49">
        <f t="shared" si="3"/>
        <v>0</v>
      </c>
      <c r="L63" s="159">
        <f>SUM(C65:K65)</f>
        <v>0</v>
      </c>
    </row>
    <row r="64" spans="1:14" s="47" customFormat="1" x14ac:dyDescent="0.2">
      <c r="B64" s="157"/>
      <c r="C64" s="50"/>
      <c r="D64" s="50"/>
      <c r="E64" s="50"/>
      <c r="F64" s="50"/>
      <c r="G64" s="50"/>
      <c r="H64" s="50"/>
      <c r="I64" s="162">
        <f>SUM(I63:J63)</f>
        <v>0</v>
      </c>
      <c r="J64" s="162"/>
      <c r="K64" s="50"/>
      <c r="L64" s="160"/>
    </row>
    <row r="65" spans="1:12" s="47" customFormat="1" x14ac:dyDescent="0.2">
      <c r="B65" s="158"/>
      <c r="C65" s="162">
        <f>SUM(C63:E63)</f>
        <v>0</v>
      </c>
      <c r="D65" s="162"/>
      <c r="E65" s="162"/>
      <c r="F65" s="162">
        <f>SUM(F63:H63)</f>
        <v>0</v>
      </c>
      <c r="G65" s="162"/>
      <c r="H65" s="162"/>
      <c r="I65" s="162">
        <f>SUM(I63:K63)</f>
        <v>0</v>
      </c>
      <c r="J65" s="162"/>
      <c r="K65" s="162"/>
      <c r="L65" s="161"/>
    </row>
    <row r="66" spans="1:12" s="47" customFormat="1" ht="18.75" customHeight="1" x14ac:dyDescent="0.2">
      <c r="B66" s="71" t="s">
        <v>221</v>
      </c>
      <c r="C66" s="153" t="s">
        <v>53</v>
      </c>
      <c r="D66" s="154"/>
      <c r="E66" s="155"/>
      <c r="F66" s="153">
        <f>SUM(C63:D63,F63:G63)</f>
        <v>0</v>
      </c>
      <c r="G66" s="155"/>
      <c r="H66" s="72">
        <f>SUM(E63,H63)</f>
        <v>0</v>
      </c>
      <c r="I66" s="153">
        <f>SUM(I63:J63)</f>
        <v>0</v>
      </c>
      <c r="J66" s="155"/>
      <c r="K66" s="72">
        <f>SUM(K63)</f>
        <v>0</v>
      </c>
      <c r="L66" s="75">
        <f>SUM(F66:K66)</f>
        <v>0</v>
      </c>
    </row>
    <row r="67" spans="1:12" s="47" customFormat="1" ht="19.5" customHeight="1" x14ac:dyDescent="0.2">
      <c r="B67" s="73" t="s">
        <v>215</v>
      </c>
      <c r="C67" s="217">
        <f>SUM(C63:I63)</f>
        <v>0</v>
      </c>
      <c r="D67" s="218"/>
      <c r="E67" s="218"/>
      <c r="F67" s="218"/>
      <c r="G67" s="218"/>
      <c r="H67" s="218"/>
      <c r="I67" s="219"/>
      <c r="J67" s="153">
        <f>SUM(J63:K63)</f>
        <v>0</v>
      </c>
      <c r="K67" s="155"/>
      <c r="L67" s="75">
        <f>SUM(C67:K67)</f>
        <v>0</v>
      </c>
    </row>
    <row r="68" spans="1:12" s="47" customFormat="1" x14ac:dyDescent="0.2"/>
    <row r="69" spans="1:12" s="47" customFormat="1" ht="27" customHeight="1" x14ac:dyDescent="0.2">
      <c r="A69" s="47" t="s">
        <v>211</v>
      </c>
    </row>
    <row r="70" spans="1:12" s="47" customFormat="1" x14ac:dyDescent="0.2">
      <c r="B70" s="142"/>
      <c r="C70" s="216" t="s">
        <v>12</v>
      </c>
      <c r="D70" s="216"/>
      <c r="E70" s="216"/>
      <c r="F70" s="142" t="s">
        <v>13</v>
      </c>
      <c r="G70" s="142"/>
      <c r="H70" s="142"/>
      <c r="I70" s="142"/>
      <c r="J70" s="142"/>
      <c r="K70" s="142"/>
      <c r="L70" s="142" t="s">
        <v>3</v>
      </c>
    </row>
    <row r="71" spans="1:12" s="47" customFormat="1" x14ac:dyDescent="0.2">
      <c r="B71" s="142"/>
      <c r="C71" s="67" t="s">
        <v>5</v>
      </c>
      <c r="D71" s="67" t="s">
        <v>6</v>
      </c>
      <c r="E71" s="67" t="s">
        <v>7</v>
      </c>
      <c r="F71" s="67" t="s">
        <v>5</v>
      </c>
      <c r="G71" s="67" t="s">
        <v>6</v>
      </c>
      <c r="H71" s="67" t="s">
        <v>7</v>
      </c>
      <c r="I71" s="67" t="s">
        <v>8</v>
      </c>
      <c r="J71" s="67" t="s">
        <v>9</v>
      </c>
      <c r="K71" s="67" t="s">
        <v>10</v>
      </c>
      <c r="L71" s="142"/>
    </row>
    <row r="72" spans="1:12" s="47" customFormat="1" ht="19.5" customHeight="1" x14ac:dyDescent="0.2">
      <c r="B72" s="51" t="s">
        <v>21</v>
      </c>
      <c r="C72" s="49">
        <f>IF($L$25=0,C24,C25)</f>
        <v>0</v>
      </c>
      <c r="D72" s="49">
        <f t="shared" ref="D72:K72" si="4">IF($L$25=0,D24,D25)</f>
        <v>0</v>
      </c>
      <c r="E72" s="49">
        <f t="shared" si="4"/>
        <v>0</v>
      </c>
      <c r="F72" s="49">
        <f t="shared" si="4"/>
        <v>0</v>
      </c>
      <c r="G72" s="49">
        <f t="shared" si="4"/>
        <v>0</v>
      </c>
      <c r="H72" s="49">
        <f t="shared" si="4"/>
        <v>0</v>
      </c>
      <c r="I72" s="49">
        <f t="shared" si="4"/>
        <v>0</v>
      </c>
      <c r="J72" s="49">
        <f t="shared" si="4"/>
        <v>0</v>
      </c>
      <c r="K72" s="49">
        <f t="shared" si="4"/>
        <v>0</v>
      </c>
      <c r="L72" s="66">
        <f>SUM(C72:K72)</f>
        <v>0</v>
      </c>
    </row>
    <row r="73" spans="1:12" s="47" customFormat="1" ht="18.75" customHeight="1" x14ac:dyDescent="0.2">
      <c r="B73" s="71" t="s">
        <v>222</v>
      </c>
      <c r="C73" s="153" t="s">
        <v>53</v>
      </c>
      <c r="D73" s="154"/>
      <c r="E73" s="155"/>
      <c r="F73" s="153">
        <f>SUM(C72:D72,F72:G72)</f>
        <v>0</v>
      </c>
      <c r="G73" s="155"/>
      <c r="H73" s="72">
        <f>SUM(E72,H72)</f>
        <v>0</v>
      </c>
      <c r="I73" s="153">
        <f>SUM(I72:J72)</f>
        <v>0</v>
      </c>
      <c r="J73" s="155"/>
      <c r="K73" s="72">
        <f>SUM(K72)</f>
        <v>0</v>
      </c>
      <c r="L73" s="75">
        <f>SUM(F73:K73)</f>
        <v>0</v>
      </c>
    </row>
    <row r="74" spans="1:12" s="47" customFormat="1" ht="19.5" customHeight="1" x14ac:dyDescent="0.2">
      <c r="B74" s="73" t="s">
        <v>215</v>
      </c>
      <c r="C74" s="217">
        <f>SUM(C72:I72)</f>
        <v>0</v>
      </c>
      <c r="D74" s="218"/>
      <c r="E74" s="218"/>
      <c r="F74" s="218"/>
      <c r="G74" s="218"/>
      <c r="H74" s="218"/>
      <c r="I74" s="219"/>
      <c r="J74" s="153">
        <f>SUM(J72:K72)</f>
        <v>0</v>
      </c>
      <c r="K74" s="155"/>
      <c r="L74" s="75">
        <f>SUM(C74:K74)</f>
        <v>0</v>
      </c>
    </row>
    <row r="75" spans="1:12" s="47" customFormat="1" x14ac:dyDescent="0.2"/>
    <row r="76" spans="1:12" s="47" customFormat="1" ht="27" customHeight="1" x14ac:dyDescent="0.2">
      <c r="A76" s="47" t="s">
        <v>212</v>
      </c>
    </row>
    <row r="77" spans="1:12" s="47" customFormat="1" x14ac:dyDescent="0.2">
      <c r="B77" s="142"/>
      <c r="C77" s="143" t="s">
        <v>0</v>
      </c>
      <c r="D77" s="143"/>
      <c r="E77" s="143"/>
      <c r="F77" s="142" t="s">
        <v>1</v>
      </c>
      <c r="G77" s="142"/>
      <c r="H77" s="142"/>
      <c r="I77" s="142" t="s">
        <v>2</v>
      </c>
      <c r="J77" s="142"/>
      <c r="K77" s="142"/>
      <c r="L77" s="142" t="s">
        <v>3</v>
      </c>
    </row>
    <row r="78" spans="1:12" s="47" customFormat="1" ht="24" x14ac:dyDescent="0.2">
      <c r="B78" s="142"/>
      <c r="C78" s="68" t="s">
        <v>14</v>
      </c>
      <c r="D78" s="68" t="s">
        <v>15</v>
      </c>
      <c r="E78" s="68" t="s">
        <v>16</v>
      </c>
      <c r="F78" s="68" t="s">
        <v>14</v>
      </c>
      <c r="G78" s="68" t="s">
        <v>15</v>
      </c>
      <c r="H78" s="68" t="s">
        <v>16</v>
      </c>
      <c r="I78" s="68" t="s">
        <v>17</v>
      </c>
      <c r="J78" s="68" t="s">
        <v>18</v>
      </c>
      <c r="K78" s="68" t="s">
        <v>19</v>
      </c>
      <c r="L78" s="142"/>
    </row>
    <row r="79" spans="1:12" s="47" customFormat="1" ht="19.5" customHeight="1" x14ac:dyDescent="0.2">
      <c r="B79" s="163" t="s">
        <v>133</v>
      </c>
      <c r="C79" s="49">
        <f>IF($L$38=0,C35,C38)</f>
        <v>0</v>
      </c>
      <c r="D79" s="49">
        <f t="shared" ref="D79:K79" si="5">IF($L$38=0,D35,D38)</f>
        <v>0</v>
      </c>
      <c r="E79" s="49">
        <f t="shared" si="5"/>
        <v>0</v>
      </c>
      <c r="F79" s="49">
        <f t="shared" si="5"/>
        <v>0</v>
      </c>
      <c r="G79" s="49">
        <f t="shared" si="5"/>
        <v>0</v>
      </c>
      <c r="H79" s="49">
        <f t="shared" si="5"/>
        <v>0</v>
      </c>
      <c r="I79" s="49">
        <f t="shared" si="5"/>
        <v>0</v>
      </c>
      <c r="J79" s="49">
        <f t="shared" si="5"/>
        <v>0</v>
      </c>
      <c r="K79" s="49">
        <f t="shared" si="5"/>
        <v>0</v>
      </c>
      <c r="L79" s="159">
        <f>SUM(C81:K81)</f>
        <v>0</v>
      </c>
    </row>
    <row r="80" spans="1:12" s="47" customFormat="1" x14ac:dyDescent="0.2">
      <c r="B80" s="164"/>
      <c r="C80" s="50"/>
      <c r="D80" s="50"/>
      <c r="E80" s="50"/>
      <c r="F80" s="50"/>
      <c r="G80" s="50"/>
      <c r="H80" s="50"/>
      <c r="I80" s="162">
        <f>SUM(I79:J79)</f>
        <v>0</v>
      </c>
      <c r="J80" s="162"/>
      <c r="K80" s="50"/>
      <c r="L80" s="160"/>
    </row>
    <row r="81" spans="1:14" s="47" customFormat="1" x14ac:dyDescent="0.2">
      <c r="B81" s="165"/>
      <c r="C81" s="162">
        <f>SUM(C79:E79)</f>
        <v>0</v>
      </c>
      <c r="D81" s="162"/>
      <c r="E81" s="162"/>
      <c r="F81" s="162">
        <f>SUM(F79:H79)</f>
        <v>0</v>
      </c>
      <c r="G81" s="162"/>
      <c r="H81" s="162"/>
      <c r="I81" s="162">
        <f>SUM(I79:K79)</f>
        <v>0</v>
      </c>
      <c r="J81" s="162"/>
      <c r="K81" s="162"/>
      <c r="L81" s="161"/>
    </row>
    <row r="82" spans="1:14" s="47" customFormat="1" ht="18.75" customHeight="1" x14ac:dyDescent="0.2">
      <c r="B82" s="71" t="s">
        <v>220</v>
      </c>
      <c r="C82" s="153" t="s">
        <v>53</v>
      </c>
      <c r="D82" s="154"/>
      <c r="E82" s="155"/>
      <c r="F82" s="153">
        <f>SUM(C79:D79,F79:G79)</f>
        <v>0</v>
      </c>
      <c r="G82" s="155"/>
      <c r="H82" s="72">
        <f>SUM(E79,H79)</f>
        <v>0</v>
      </c>
      <c r="I82" s="153">
        <f>SUM(I79:J79)</f>
        <v>0</v>
      </c>
      <c r="J82" s="155"/>
      <c r="K82" s="72">
        <f>SUM(K79)</f>
        <v>0</v>
      </c>
      <c r="L82" s="75">
        <f>SUM(F82:K82)</f>
        <v>0</v>
      </c>
    </row>
    <row r="83" spans="1:14" s="47" customFormat="1" ht="19.5" customHeight="1" x14ac:dyDescent="0.2">
      <c r="B83" s="73" t="s">
        <v>215</v>
      </c>
      <c r="C83" s="217">
        <f>SUM(C79:I79)</f>
        <v>0</v>
      </c>
      <c r="D83" s="218"/>
      <c r="E83" s="218"/>
      <c r="F83" s="218"/>
      <c r="G83" s="218"/>
      <c r="H83" s="218"/>
      <c r="I83" s="219"/>
      <c r="J83" s="153">
        <f>SUM(J79:K79)</f>
        <v>0</v>
      </c>
      <c r="K83" s="155"/>
      <c r="L83" s="75">
        <f>SUM(C83:K83)</f>
        <v>0</v>
      </c>
    </row>
    <row r="84" spans="1:14" s="14" customFormat="1" ht="22.5" customHeight="1" x14ac:dyDescent="0.2"/>
    <row r="85" spans="1:14" s="24" customFormat="1" ht="22.5" customHeight="1" x14ac:dyDescent="0.2">
      <c r="A85" s="24" t="s">
        <v>96</v>
      </c>
    </row>
    <row r="86" spans="1:14" s="24" customFormat="1" ht="22.5" customHeight="1" x14ac:dyDescent="0.2">
      <c r="A86" s="24" t="s">
        <v>98</v>
      </c>
    </row>
    <row r="87" spans="1:14" s="14" customFormat="1" ht="30" customHeight="1" x14ac:dyDescent="0.2">
      <c r="B87" s="15"/>
      <c r="C87" s="166" t="s">
        <v>20</v>
      </c>
      <c r="D87" s="166"/>
      <c r="E87" s="166" t="s">
        <v>36</v>
      </c>
      <c r="F87" s="166"/>
      <c r="G87" s="167" t="s">
        <v>22</v>
      </c>
      <c r="H87" s="168"/>
      <c r="I87" s="166" t="s">
        <v>34</v>
      </c>
      <c r="J87" s="166"/>
      <c r="K87" s="166"/>
      <c r="L87" s="166"/>
    </row>
    <row r="88" spans="1:14" s="14" customFormat="1" ht="30" customHeight="1" x14ac:dyDescent="0.2">
      <c r="B88" s="19" t="s">
        <v>101</v>
      </c>
      <c r="C88" s="169">
        <f>ROUND(SUM(C89:D92),0)+C93</f>
        <v>0</v>
      </c>
      <c r="D88" s="170"/>
      <c r="E88" s="169">
        <f>ROUND(SUM(E89:F92),0)+E93</f>
        <v>0</v>
      </c>
      <c r="F88" s="170"/>
      <c r="G88" s="169">
        <f>ROUND(SUM(G89:H92),0)+G93</f>
        <v>0</v>
      </c>
      <c r="H88" s="170"/>
      <c r="I88" s="173" t="s">
        <v>109</v>
      </c>
      <c r="J88" s="174"/>
      <c r="K88" s="174"/>
      <c r="L88" s="175"/>
    </row>
    <row r="89" spans="1:14" s="14" customFormat="1" ht="30" customHeight="1" x14ac:dyDescent="0.2">
      <c r="B89" s="26" t="s">
        <v>102</v>
      </c>
      <c r="C89" s="220">
        <f>ROUNDDOWN($K$63/年齢別基準!$D$3,1)</f>
        <v>0</v>
      </c>
      <c r="D89" s="221"/>
      <c r="E89" s="220">
        <f>ROUNDDOWN($K$72/年齢別基準!$D$3,1)</f>
        <v>0</v>
      </c>
      <c r="F89" s="221"/>
      <c r="G89" s="220">
        <f>ROUNDDOWN($K$79/年齢別基準!$D$3,1)</f>
        <v>0</v>
      </c>
      <c r="H89" s="221"/>
      <c r="I89" s="222" t="s">
        <v>106</v>
      </c>
      <c r="J89" s="223"/>
      <c r="K89" s="223"/>
      <c r="L89" s="224"/>
      <c r="N89" s="14" t="s">
        <v>143</v>
      </c>
    </row>
    <row r="90" spans="1:14" s="14" customFormat="1" ht="30" customHeight="1" x14ac:dyDescent="0.2">
      <c r="B90" s="27" t="s">
        <v>103</v>
      </c>
      <c r="C90" s="183">
        <f>ROUNDDOWN(SUM($I$63:$J$63)/年齢別基準!$D$4,1)</f>
        <v>0</v>
      </c>
      <c r="D90" s="184"/>
      <c r="E90" s="183">
        <f>ROUNDDOWN(SUM($I$72:$J$72)/年齢別基準!$D$4,1)</f>
        <v>0</v>
      </c>
      <c r="F90" s="184"/>
      <c r="G90" s="183">
        <f>ROUNDDOWN(SUM($I$79:$J$79)/年齢別基準!$D$4,1)</f>
        <v>0</v>
      </c>
      <c r="H90" s="184"/>
      <c r="I90" s="187" t="s">
        <v>108</v>
      </c>
      <c r="J90" s="188"/>
      <c r="K90" s="188"/>
      <c r="L90" s="189"/>
      <c r="N90" s="14" t="s">
        <v>143</v>
      </c>
    </row>
    <row r="91" spans="1:14" s="14" customFormat="1" ht="30" customHeight="1" x14ac:dyDescent="0.2">
      <c r="B91" s="28" t="s">
        <v>104</v>
      </c>
      <c r="C91" s="183">
        <f>ROUNDDOWN(SUM($E$63,$H$63)/年齢別基準!$D$6,1)</f>
        <v>0</v>
      </c>
      <c r="D91" s="184"/>
      <c r="E91" s="183">
        <f>ROUNDDOWN(SUM($E$72,$H$72)/年齢別基準!$D$6,1)</f>
        <v>0</v>
      </c>
      <c r="F91" s="184"/>
      <c r="G91" s="183">
        <f>ROUNDDOWN(SUM($E$79,$H$79)/年齢別基準!$D$6,1)</f>
        <v>0</v>
      </c>
      <c r="H91" s="184"/>
      <c r="I91" s="187" t="s">
        <v>115</v>
      </c>
      <c r="J91" s="188"/>
      <c r="K91" s="188"/>
      <c r="L91" s="189"/>
      <c r="N91" s="14" t="s">
        <v>143</v>
      </c>
    </row>
    <row r="92" spans="1:14" s="14" customFormat="1" ht="30" customHeight="1" x14ac:dyDescent="0.2">
      <c r="B92" s="28" t="s">
        <v>105</v>
      </c>
      <c r="C92" s="190">
        <f>ROUNDDOWN(SUM($C$63,$D$63,$F$63,$G$63)/年齢別基準!$D$7,1)</f>
        <v>0</v>
      </c>
      <c r="D92" s="191"/>
      <c r="E92" s="190">
        <f>ROUNDDOWN(SUM($C$72,$D$72,$F$72,$G$72)/年齢別基準!$D$7,1)</f>
        <v>0</v>
      </c>
      <c r="F92" s="191"/>
      <c r="G92" s="190">
        <f>ROUNDDOWN(SUM($C$79,$D$79,$F$79,$G$79)/年齢別基準!$D$7,1)</f>
        <v>0</v>
      </c>
      <c r="H92" s="191"/>
      <c r="I92" s="194" t="s">
        <v>116</v>
      </c>
      <c r="J92" s="195"/>
      <c r="K92" s="195"/>
      <c r="L92" s="196"/>
      <c r="N92" s="14" t="s">
        <v>143</v>
      </c>
    </row>
    <row r="93" spans="1:14" s="14" customFormat="1" ht="30" customHeight="1" x14ac:dyDescent="0.2">
      <c r="B93" s="74" t="s">
        <v>122</v>
      </c>
      <c r="C93" s="176">
        <f>IF($C$46="無",1,0)</f>
        <v>0</v>
      </c>
      <c r="D93" s="177"/>
      <c r="E93" s="176">
        <f>IF($C$46="無",1,0)</f>
        <v>0</v>
      </c>
      <c r="F93" s="177"/>
      <c r="G93" s="176">
        <f>IF($C$46="無",1,0)</f>
        <v>0</v>
      </c>
      <c r="H93" s="177"/>
      <c r="I93" s="180" t="s">
        <v>124</v>
      </c>
      <c r="J93" s="181"/>
      <c r="K93" s="181"/>
      <c r="L93" s="182"/>
      <c r="N93" s="14" t="s">
        <v>148</v>
      </c>
    </row>
    <row r="94" spans="1:14" s="14" customFormat="1" ht="30" customHeight="1" x14ac:dyDescent="0.2">
      <c r="B94" s="19" t="s">
        <v>100</v>
      </c>
      <c r="C94" s="169">
        <f>$C$47</f>
        <v>0</v>
      </c>
      <c r="D94" s="170"/>
      <c r="E94" s="169">
        <f>C94</f>
        <v>0</v>
      </c>
      <c r="F94" s="170"/>
      <c r="G94" s="169">
        <f>C94</f>
        <v>0</v>
      </c>
      <c r="H94" s="170"/>
      <c r="I94" s="180"/>
      <c r="J94" s="181"/>
      <c r="K94" s="181"/>
      <c r="L94" s="182"/>
      <c r="N94" s="14" t="s">
        <v>73</v>
      </c>
    </row>
    <row r="95" spans="1:14" s="24" customFormat="1" ht="30" customHeight="1" x14ac:dyDescent="0.2">
      <c r="B95" s="25" t="s">
        <v>25</v>
      </c>
      <c r="C95" s="203" t="str">
        <f>IF(C88=0,"未判定",IF(C88&lt;=C94,"基準適合","基準不適合"))</f>
        <v>未判定</v>
      </c>
      <c r="D95" s="204"/>
      <c r="E95" s="203" t="str">
        <f>IF(E88=0,"未判定",IF(E88&lt;=E94,"基準適合","基準不適合"))</f>
        <v>未判定</v>
      </c>
      <c r="F95" s="204"/>
      <c r="G95" s="203" t="str">
        <f>IF(G88=0,"未判定",IF(G88&lt;=G94,"基準適合","基準不適合"))</f>
        <v>未判定</v>
      </c>
      <c r="H95" s="204"/>
      <c r="I95" s="206" t="s">
        <v>39</v>
      </c>
      <c r="J95" s="207"/>
      <c r="K95" s="207"/>
      <c r="L95" s="208"/>
    </row>
    <row r="96" spans="1:14" s="14" customFormat="1" ht="22.5" customHeight="1" x14ac:dyDescent="0.2"/>
    <row r="97" spans="1:14" s="24" customFormat="1" ht="22.5" customHeight="1" x14ac:dyDescent="0.2">
      <c r="A97" s="24" t="s">
        <v>99</v>
      </c>
    </row>
    <row r="98" spans="1:14" s="14" customFormat="1" ht="30" customHeight="1" x14ac:dyDescent="0.2">
      <c r="B98" s="15"/>
      <c r="C98" s="166" t="s">
        <v>20</v>
      </c>
      <c r="D98" s="166"/>
      <c r="E98" s="166" t="s">
        <v>36</v>
      </c>
      <c r="F98" s="166"/>
      <c r="G98" s="167" t="s">
        <v>22</v>
      </c>
      <c r="H98" s="168"/>
      <c r="I98" s="166" t="s">
        <v>34</v>
      </c>
      <c r="J98" s="166"/>
      <c r="K98" s="166"/>
      <c r="L98" s="166"/>
    </row>
    <row r="99" spans="1:14" s="14" customFormat="1" ht="30" customHeight="1" x14ac:dyDescent="0.2">
      <c r="B99" s="19" t="s">
        <v>101</v>
      </c>
      <c r="C99" s="169">
        <f>ROUND(SUM(C100:D103),0)+C104</f>
        <v>0</v>
      </c>
      <c r="D99" s="170"/>
      <c r="E99" s="169">
        <f>ROUND(SUM(E100:F103),0)+E104</f>
        <v>0</v>
      </c>
      <c r="F99" s="170"/>
      <c r="G99" s="169">
        <f>ROUND(SUM(G100:H103),0)+G104</f>
        <v>0</v>
      </c>
      <c r="H99" s="170"/>
      <c r="I99" s="173" t="s">
        <v>109</v>
      </c>
      <c r="J99" s="174"/>
      <c r="K99" s="174"/>
      <c r="L99" s="175"/>
    </row>
    <row r="100" spans="1:14" s="14" customFormat="1" ht="30" customHeight="1" x14ac:dyDescent="0.2">
      <c r="B100" s="26" t="s">
        <v>102</v>
      </c>
      <c r="C100" s="220">
        <f>ROUNDDOWN($K$63/年齢別基準!$C$3,1)</f>
        <v>0</v>
      </c>
      <c r="D100" s="221"/>
      <c r="E100" s="220">
        <f>ROUNDDOWN($K$72/年齢別基準!$C$3,1)</f>
        <v>0</v>
      </c>
      <c r="F100" s="221"/>
      <c r="G100" s="220">
        <f>ROUNDDOWN($K$79/年齢別基準!$C$3,1)</f>
        <v>0</v>
      </c>
      <c r="H100" s="221"/>
      <c r="I100" s="222" t="s">
        <v>106</v>
      </c>
      <c r="J100" s="223"/>
      <c r="K100" s="223"/>
      <c r="L100" s="224"/>
      <c r="N100" s="14" t="s">
        <v>144</v>
      </c>
    </row>
    <row r="101" spans="1:14" s="14" customFormat="1" ht="30" customHeight="1" x14ac:dyDescent="0.2">
      <c r="B101" s="27" t="s">
        <v>103</v>
      </c>
      <c r="C101" s="183">
        <f>ROUNDDOWN(SUM($I$63:$J$63)/年齢別基準!$C$4,1)</f>
        <v>0</v>
      </c>
      <c r="D101" s="184"/>
      <c r="E101" s="183">
        <f>ROUNDDOWN(SUM($I$72:$J$72)/年齢別基準!$C$4,1)</f>
        <v>0</v>
      </c>
      <c r="F101" s="184"/>
      <c r="G101" s="183">
        <f>ROUNDDOWN(SUM($I$79:$J$79)/年齢別基準!$C$4,1)</f>
        <v>0</v>
      </c>
      <c r="H101" s="184"/>
      <c r="I101" s="187" t="s">
        <v>108</v>
      </c>
      <c r="J101" s="188"/>
      <c r="K101" s="188"/>
      <c r="L101" s="189"/>
      <c r="N101" s="14" t="s">
        <v>145</v>
      </c>
    </row>
    <row r="102" spans="1:14" s="14" customFormat="1" ht="30" customHeight="1" x14ac:dyDescent="0.2">
      <c r="B102" s="28" t="s">
        <v>104</v>
      </c>
      <c r="C102" s="183">
        <f>ROUNDDOWN(SUM($E$63,$H$63)/年齢別基準!$C$6,1)</f>
        <v>0</v>
      </c>
      <c r="D102" s="184"/>
      <c r="E102" s="183">
        <f>ROUNDDOWN(SUM($E$72,$H$72)/年齢別基準!$C$6,1)</f>
        <v>0</v>
      </c>
      <c r="F102" s="184"/>
      <c r="G102" s="183">
        <f>ROUNDDOWN(SUM($E$79,$H$79)/年齢別基準!$C$6,1)</f>
        <v>0</v>
      </c>
      <c r="H102" s="184"/>
      <c r="I102" s="187" t="s">
        <v>113</v>
      </c>
      <c r="J102" s="188"/>
      <c r="K102" s="188"/>
      <c r="L102" s="189"/>
      <c r="N102" s="14" t="s">
        <v>146</v>
      </c>
    </row>
    <row r="103" spans="1:14" s="14" customFormat="1" ht="30" customHeight="1" x14ac:dyDescent="0.2">
      <c r="B103" s="29" t="s">
        <v>105</v>
      </c>
      <c r="C103" s="225">
        <f>ROUNDDOWN(SUM($C$63,$D$63,$F$63,$G$63)/年齢別基準!$C$7,1)</f>
        <v>0</v>
      </c>
      <c r="D103" s="226"/>
      <c r="E103" s="225">
        <f>ROUNDDOWN(SUM($C$72,$D$72,$F$72,$G$72)/年齢別基準!$C$7,1)</f>
        <v>0</v>
      </c>
      <c r="F103" s="226"/>
      <c r="G103" s="225">
        <f>ROUNDDOWN(SUM($C$79,$D$79,$F$79,$G$79)/年齢別基準!$C$7,1)</f>
        <v>0</v>
      </c>
      <c r="H103" s="226"/>
      <c r="I103" s="227" t="s">
        <v>114</v>
      </c>
      <c r="J103" s="228"/>
      <c r="K103" s="228"/>
      <c r="L103" s="229"/>
      <c r="N103" s="14" t="s">
        <v>147</v>
      </c>
    </row>
    <row r="104" spans="1:14" s="14" customFormat="1" ht="30" customHeight="1" x14ac:dyDescent="0.2">
      <c r="B104" s="30" t="s">
        <v>122</v>
      </c>
      <c r="C104" s="176">
        <f>IF($C$46="無",1,0)</f>
        <v>0</v>
      </c>
      <c r="D104" s="177"/>
      <c r="E104" s="176">
        <f>IF($C$46="無",1,0)</f>
        <v>0</v>
      </c>
      <c r="F104" s="177"/>
      <c r="G104" s="176">
        <f>IF($C$46="無",1,0)</f>
        <v>0</v>
      </c>
      <c r="H104" s="177"/>
      <c r="I104" s="180" t="s">
        <v>124</v>
      </c>
      <c r="J104" s="181"/>
      <c r="K104" s="181"/>
      <c r="L104" s="182"/>
      <c r="N104" s="14" t="s">
        <v>148</v>
      </c>
    </row>
    <row r="105" spans="1:14" s="14" customFormat="1" ht="30" customHeight="1" x14ac:dyDescent="0.2">
      <c r="B105" s="19" t="s">
        <v>100</v>
      </c>
      <c r="C105" s="169">
        <f>$C$47</f>
        <v>0</v>
      </c>
      <c r="D105" s="170"/>
      <c r="E105" s="169">
        <f>C105</f>
        <v>0</v>
      </c>
      <c r="F105" s="170"/>
      <c r="G105" s="169">
        <f>C105</f>
        <v>0</v>
      </c>
      <c r="H105" s="170"/>
      <c r="I105" s="180"/>
      <c r="J105" s="181"/>
      <c r="K105" s="181"/>
      <c r="L105" s="182"/>
      <c r="N105" s="14" t="s">
        <v>73</v>
      </c>
    </row>
    <row r="106" spans="1:14" s="24" customFormat="1" ht="30" customHeight="1" x14ac:dyDescent="0.2">
      <c r="B106" s="25" t="s">
        <v>25</v>
      </c>
      <c r="C106" s="203" t="str">
        <f>IF(C99=0,"未判定",IF(C99&lt;=C105,"基準適合","基準不適合"))</f>
        <v>未判定</v>
      </c>
      <c r="D106" s="204"/>
      <c r="E106" s="203" t="str">
        <f>IF(E99=0,"未判定",IF(E99&lt;=E105,"基準適合","基準不適合"))</f>
        <v>未判定</v>
      </c>
      <c r="F106" s="204"/>
      <c r="G106" s="203" t="str">
        <f>IF(G99=0,"未判定",IF(G99&lt;=G105,"基準適合","基準不適合"))</f>
        <v>未判定</v>
      </c>
      <c r="H106" s="204"/>
      <c r="I106" s="206" t="s">
        <v>39</v>
      </c>
      <c r="J106" s="207"/>
      <c r="K106" s="207"/>
      <c r="L106" s="208"/>
    </row>
    <row r="107" spans="1:14" s="14" customFormat="1" ht="22.5" customHeight="1" x14ac:dyDescent="0.2"/>
    <row r="108" spans="1:14" s="24" customFormat="1" ht="22.5" customHeight="1" x14ac:dyDescent="0.2">
      <c r="A108" s="24" t="s">
        <v>97</v>
      </c>
    </row>
    <row r="109" spans="1:14" s="24" customFormat="1" ht="22.5" customHeight="1" x14ac:dyDescent="0.2">
      <c r="A109" s="24" t="s">
        <v>171</v>
      </c>
    </row>
    <row r="110" spans="1:14" s="14" customFormat="1" ht="30" customHeight="1" x14ac:dyDescent="0.2">
      <c r="B110" s="15"/>
      <c r="C110" s="166" t="s">
        <v>20</v>
      </c>
      <c r="D110" s="166"/>
      <c r="E110" s="166" t="s">
        <v>36</v>
      </c>
      <c r="F110" s="166"/>
      <c r="G110" s="167" t="s">
        <v>22</v>
      </c>
      <c r="H110" s="168"/>
      <c r="I110" s="166" t="s">
        <v>34</v>
      </c>
      <c r="J110" s="166"/>
      <c r="K110" s="166"/>
      <c r="L110" s="166"/>
    </row>
    <row r="111" spans="1:14" s="14" customFormat="1" ht="30" customHeight="1" x14ac:dyDescent="0.2">
      <c r="B111" s="15" t="s">
        <v>44</v>
      </c>
      <c r="C111" s="209">
        <f>SUM(C112:D114)</f>
        <v>0</v>
      </c>
      <c r="D111" s="210"/>
      <c r="E111" s="209">
        <f>SUM(E112:F114)</f>
        <v>0</v>
      </c>
      <c r="F111" s="210"/>
      <c r="G111" s="209">
        <f>SUM(G112:H114)</f>
        <v>0</v>
      </c>
      <c r="H111" s="210"/>
      <c r="I111" s="237" t="s">
        <v>37</v>
      </c>
      <c r="J111" s="174"/>
      <c r="K111" s="174"/>
      <c r="L111" s="175"/>
    </row>
    <row r="112" spans="1:14" s="14" customFormat="1" ht="30" customHeight="1" x14ac:dyDescent="0.2">
      <c r="B112" s="16" t="s">
        <v>29</v>
      </c>
      <c r="C112" s="197">
        <f>IF($C$48="",0,VLOOKUP($C$48,面積!$B$7:$C$19,2))</f>
        <v>0</v>
      </c>
      <c r="D112" s="198"/>
      <c r="E112" s="197">
        <f>C112</f>
        <v>0</v>
      </c>
      <c r="F112" s="198"/>
      <c r="G112" s="197">
        <f>C112</f>
        <v>0</v>
      </c>
      <c r="H112" s="198"/>
      <c r="I112" s="222" t="s">
        <v>66</v>
      </c>
      <c r="J112" s="223"/>
      <c r="K112" s="223"/>
      <c r="L112" s="224"/>
      <c r="N112" s="14" t="s">
        <v>149</v>
      </c>
    </row>
    <row r="113" spans="1:14" s="14" customFormat="1" ht="30" customHeight="1" x14ac:dyDescent="0.2">
      <c r="B113" s="17" t="s">
        <v>32</v>
      </c>
      <c r="C113" s="235">
        <f>年齢別基準!$E$3*幼稚園型認定こども園!$K$63+年齢別基準!$E$4*幼稚園型認定こども園!$J$63</f>
        <v>0</v>
      </c>
      <c r="D113" s="236"/>
      <c r="E113" s="235">
        <f>年齢別基準!$E$3*幼稚園型認定こども園!$J$72+年齢別基準!$E$4*幼稚園型認定こども園!$K$72</f>
        <v>0</v>
      </c>
      <c r="F113" s="236"/>
      <c r="G113" s="235">
        <f>年齢別基準!$E$3*$K$79+年齢別基準!$E$4*幼稚園型認定こども園!$J$79</f>
        <v>0</v>
      </c>
      <c r="H113" s="236"/>
      <c r="I113" s="187" t="s">
        <v>33</v>
      </c>
      <c r="J113" s="188"/>
      <c r="K113" s="188"/>
      <c r="L113" s="189"/>
      <c r="N113" s="14" t="s">
        <v>151</v>
      </c>
    </row>
    <row r="114" spans="1:14" s="14" customFormat="1" ht="30" customHeight="1" x14ac:dyDescent="0.2">
      <c r="B114" s="18" t="s">
        <v>31</v>
      </c>
      <c r="C114" s="246">
        <f>年齢別基準!$E$5*$I$63</f>
        <v>0</v>
      </c>
      <c r="D114" s="247"/>
      <c r="E114" s="246">
        <f>年齢別基準!$E$5*$I$72</f>
        <v>0</v>
      </c>
      <c r="F114" s="247"/>
      <c r="G114" s="246">
        <f>年齢別基準!$E$5*$I$79</f>
        <v>0</v>
      </c>
      <c r="H114" s="247"/>
      <c r="I114" s="227" t="s">
        <v>35</v>
      </c>
      <c r="J114" s="228"/>
      <c r="K114" s="228"/>
      <c r="L114" s="229"/>
      <c r="N114" s="14" t="s">
        <v>152</v>
      </c>
    </row>
    <row r="115" spans="1:14" s="14" customFormat="1" ht="30" customHeight="1" x14ac:dyDescent="0.2">
      <c r="B115" s="19" t="s">
        <v>24</v>
      </c>
      <c r="C115" s="209">
        <f>$C$50</f>
        <v>0</v>
      </c>
      <c r="D115" s="210"/>
      <c r="E115" s="209">
        <f>C115</f>
        <v>0</v>
      </c>
      <c r="F115" s="210"/>
      <c r="G115" s="209">
        <f>C115</f>
        <v>0</v>
      </c>
      <c r="H115" s="210"/>
      <c r="I115" s="180"/>
      <c r="J115" s="181"/>
      <c r="K115" s="181"/>
      <c r="L115" s="182"/>
      <c r="N115" s="14" t="s">
        <v>73</v>
      </c>
    </row>
    <row r="116" spans="1:14" s="24" customFormat="1" ht="30" customHeight="1" x14ac:dyDescent="0.2">
      <c r="B116" s="25" t="s">
        <v>25</v>
      </c>
      <c r="C116" s="203" t="str">
        <f>IF(C111=0,"未判定",IF(C111&lt;=C115,"基準適合","基準不適合"))</f>
        <v>未判定</v>
      </c>
      <c r="D116" s="204"/>
      <c r="E116" s="203" t="str">
        <f>IF(E111=0,"未判定",IF(E111&lt;=E115,"基準適合","基準不適合"))</f>
        <v>未判定</v>
      </c>
      <c r="F116" s="204"/>
      <c r="G116" s="203" t="str">
        <f>IF(G111=0,"未判定",IF(G111&lt;=G115,"基準適合","基準不適合"))</f>
        <v>未判定</v>
      </c>
      <c r="H116" s="204"/>
      <c r="I116" s="206" t="s">
        <v>39</v>
      </c>
      <c r="J116" s="207"/>
      <c r="K116" s="207"/>
      <c r="L116" s="208"/>
    </row>
    <row r="117" spans="1:14" s="14" customFormat="1" ht="22.5" customHeight="1" x14ac:dyDescent="0.2"/>
    <row r="118" spans="1:14" s="24" customFormat="1" ht="22.5" customHeight="1" x14ac:dyDescent="0.2">
      <c r="A118" s="24" t="s">
        <v>205</v>
      </c>
      <c r="N118" s="24" t="s">
        <v>219</v>
      </c>
    </row>
    <row r="119" spans="1:14" s="14" customFormat="1" ht="30" customHeight="1" x14ac:dyDescent="0.2">
      <c r="B119" s="15"/>
      <c r="C119" s="166" t="s">
        <v>20</v>
      </c>
      <c r="D119" s="166"/>
      <c r="E119" s="166" t="s">
        <v>36</v>
      </c>
      <c r="F119" s="166"/>
      <c r="G119" s="167" t="s">
        <v>22</v>
      </c>
      <c r="H119" s="168"/>
      <c r="I119" s="166" t="s">
        <v>34</v>
      </c>
      <c r="J119" s="166"/>
      <c r="K119" s="166"/>
      <c r="L119" s="166"/>
    </row>
    <row r="120" spans="1:14" s="14" customFormat="1" ht="30" customHeight="1" x14ac:dyDescent="0.2">
      <c r="B120" s="15" t="s">
        <v>44</v>
      </c>
      <c r="C120" s="209">
        <f>年齢別基準!$E$3*($K$63+$J$63)</f>
        <v>0</v>
      </c>
      <c r="D120" s="210"/>
      <c r="E120" s="209">
        <f>年齢別基準!$E$3*($K$72+$J$72)</f>
        <v>0</v>
      </c>
      <c r="F120" s="210"/>
      <c r="G120" s="209">
        <f>年齢別基準!$E$3*($K$79+$J$79)</f>
        <v>0</v>
      </c>
      <c r="H120" s="210"/>
      <c r="I120" s="243" t="s">
        <v>77</v>
      </c>
      <c r="J120" s="244"/>
      <c r="K120" s="244"/>
      <c r="L120" s="245"/>
      <c r="N120" s="14" t="s">
        <v>151</v>
      </c>
    </row>
    <row r="121" spans="1:14" s="14" customFormat="1" ht="30" customHeight="1" x14ac:dyDescent="0.2">
      <c r="B121" s="20" t="s">
        <v>24</v>
      </c>
      <c r="C121" s="209">
        <f>$C$51</f>
        <v>0</v>
      </c>
      <c r="D121" s="210"/>
      <c r="E121" s="209">
        <f>C121</f>
        <v>0</v>
      </c>
      <c r="F121" s="210"/>
      <c r="G121" s="209">
        <f>C121</f>
        <v>0</v>
      </c>
      <c r="H121" s="210"/>
      <c r="I121" s="180"/>
      <c r="J121" s="181"/>
      <c r="K121" s="181"/>
      <c r="L121" s="182"/>
      <c r="N121" s="14" t="s">
        <v>73</v>
      </c>
    </row>
    <row r="122" spans="1:14" s="24" customFormat="1" ht="30" customHeight="1" x14ac:dyDescent="0.2">
      <c r="B122" s="25" t="s">
        <v>25</v>
      </c>
      <c r="C122" s="203" t="str">
        <f>IF(C120=0,"未判定",IF(C120&lt;=C121,"基準適合","基準不適合"))</f>
        <v>未判定</v>
      </c>
      <c r="D122" s="204"/>
      <c r="E122" s="203" t="str">
        <f>IF(E120=0,"未判定",IF(E120&lt;=E121,"基準適合","基準不適合"))</f>
        <v>未判定</v>
      </c>
      <c r="F122" s="204"/>
      <c r="G122" s="203" t="str">
        <f>IF(G120=0,"未判定",IF(G120&lt;=G121,"基準適合","基準不適合"))</f>
        <v>未判定</v>
      </c>
      <c r="H122" s="204"/>
      <c r="I122" s="206" t="s">
        <v>39</v>
      </c>
      <c r="J122" s="207"/>
      <c r="K122" s="207"/>
      <c r="L122" s="208"/>
    </row>
    <row r="123" spans="1:14" s="14" customFormat="1" ht="22.5" customHeight="1" x14ac:dyDescent="0.2"/>
    <row r="124" spans="1:14" s="24" customFormat="1" ht="22.5" customHeight="1" x14ac:dyDescent="0.2">
      <c r="A124" s="24" t="s">
        <v>172</v>
      </c>
    </row>
    <row r="125" spans="1:14" s="14" customFormat="1" ht="30" customHeight="1" x14ac:dyDescent="0.2">
      <c r="B125" s="15"/>
      <c r="C125" s="166" t="s">
        <v>20</v>
      </c>
      <c r="D125" s="166"/>
      <c r="E125" s="166" t="s">
        <v>36</v>
      </c>
      <c r="F125" s="166"/>
      <c r="G125" s="167" t="s">
        <v>22</v>
      </c>
      <c r="H125" s="168"/>
      <c r="I125" s="166" t="s">
        <v>34</v>
      </c>
      <c r="J125" s="166"/>
      <c r="K125" s="166"/>
      <c r="L125" s="166"/>
    </row>
    <row r="126" spans="1:14" s="14" customFormat="1" ht="30" customHeight="1" x14ac:dyDescent="0.2">
      <c r="B126" s="15" t="s">
        <v>44</v>
      </c>
      <c r="C126" s="209">
        <f>年齢別基準!$E$5*SUM(幼稚園型認定こども園!$C$63:$I$63)</f>
        <v>0</v>
      </c>
      <c r="D126" s="210"/>
      <c r="E126" s="209">
        <f>年齢別基準!$E$5*SUM(幼稚園型認定こども園!$C$72:$I$72)</f>
        <v>0</v>
      </c>
      <c r="F126" s="210"/>
      <c r="G126" s="209">
        <f>年齢別基準!$E$5*SUM(幼稚園型認定こども園!$C$79:$I$79)</f>
        <v>0</v>
      </c>
      <c r="H126" s="210"/>
      <c r="I126" s="173" t="s">
        <v>79</v>
      </c>
      <c r="J126" s="201"/>
      <c r="K126" s="201"/>
      <c r="L126" s="202"/>
      <c r="N126" s="14" t="s">
        <v>152</v>
      </c>
    </row>
    <row r="127" spans="1:14" s="14" customFormat="1" ht="30" customHeight="1" x14ac:dyDescent="0.2">
      <c r="B127" s="15" t="s">
        <v>24</v>
      </c>
      <c r="C127" s="209">
        <f>$C$52</f>
        <v>0</v>
      </c>
      <c r="D127" s="210"/>
      <c r="E127" s="209">
        <f>C127</f>
        <v>0</v>
      </c>
      <c r="F127" s="210"/>
      <c r="G127" s="209">
        <f>C127</f>
        <v>0</v>
      </c>
      <c r="H127" s="210"/>
      <c r="I127" s="180"/>
      <c r="J127" s="181"/>
      <c r="K127" s="181"/>
      <c r="L127" s="182"/>
      <c r="N127" s="14" t="s">
        <v>73</v>
      </c>
    </row>
    <row r="128" spans="1:14" s="24" customFormat="1" ht="30" customHeight="1" x14ac:dyDescent="0.2">
      <c r="B128" s="25" t="s">
        <v>25</v>
      </c>
      <c r="C128" s="203" t="str">
        <f>IF(C126=0,"未判定",IF(C126&lt;=C127,"基準適合","基準不適合"))</f>
        <v>未判定</v>
      </c>
      <c r="D128" s="204"/>
      <c r="E128" s="203" t="str">
        <f>IF(E126=0,"未判定",IF(E126&lt;=E127,"基準適合","基準不適合"))</f>
        <v>未判定</v>
      </c>
      <c r="F128" s="204"/>
      <c r="G128" s="203" t="str">
        <f>IF(G126=0,"未判定",IF(G126&lt;=G127,"基準適合","基準不適合"))</f>
        <v>未判定</v>
      </c>
      <c r="H128" s="204"/>
      <c r="I128" s="206" t="s">
        <v>39</v>
      </c>
      <c r="J128" s="207"/>
      <c r="K128" s="207"/>
      <c r="L128" s="208"/>
    </row>
    <row r="129" spans="1:14" s="14" customFormat="1" ht="22.5" customHeight="1" x14ac:dyDescent="0.2"/>
    <row r="130" spans="1:14" s="24" customFormat="1" ht="22.5" customHeight="1" x14ac:dyDescent="0.2">
      <c r="A130" s="24" t="s">
        <v>262</v>
      </c>
    </row>
    <row r="131" spans="1:14" s="14" customFormat="1" ht="30" customHeight="1" x14ac:dyDescent="0.2">
      <c r="B131" s="15"/>
      <c r="C131" s="166" t="s">
        <v>20</v>
      </c>
      <c r="D131" s="166"/>
      <c r="E131" s="166" t="s">
        <v>36</v>
      </c>
      <c r="F131" s="166"/>
      <c r="G131" s="167" t="s">
        <v>22</v>
      </c>
      <c r="H131" s="168"/>
      <c r="I131" s="166" t="s">
        <v>34</v>
      </c>
      <c r="J131" s="166"/>
      <c r="K131" s="166"/>
      <c r="L131" s="166"/>
    </row>
    <row r="132" spans="1:14" s="14" customFormat="1" ht="30" customHeight="1" x14ac:dyDescent="0.2">
      <c r="B132" s="15" t="s">
        <v>44</v>
      </c>
      <c r="C132" s="209">
        <f>MAX(C133:D134)</f>
        <v>0</v>
      </c>
      <c r="D132" s="210"/>
      <c r="E132" s="209">
        <f t="shared" ref="E132" si="6">MAX(E133:F134)</f>
        <v>0</v>
      </c>
      <c r="F132" s="210"/>
      <c r="G132" s="209">
        <f t="shared" ref="G132" si="7">MAX(G133:H134)</f>
        <v>0</v>
      </c>
      <c r="H132" s="210"/>
      <c r="I132" s="237" t="s">
        <v>155</v>
      </c>
      <c r="J132" s="174"/>
      <c r="K132" s="174"/>
      <c r="L132" s="175"/>
      <c r="N132" s="14" t="s">
        <v>150</v>
      </c>
    </row>
    <row r="133" spans="1:14" s="14" customFormat="1" ht="30" customHeight="1" x14ac:dyDescent="0.2">
      <c r="B133" s="39" t="s">
        <v>156</v>
      </c>
      <c r="C133" s="259">
        <f>年齢別基準!$F$5*SUM($C$63:$I$63)</f>
        <v>0</v>
      </c>
      <c r="D133" s="260"/>
      <c r="E133" s="259">
        <f>年齢別基準!$F$5*SUM($C$72:$I$72)</f>
        <v>0</v>
      </c>
      <c r="F133" s="260"/>
      <c r="G133" s="259">
        <f>年齢別基準!$F$5*SUM($C$79:$I$79)</f>
        <v>0</v>
      </c>
      <c r="H133" s="260"/>
      <c r="I133" s="261" t="s">
        <v>154</v>
      </c>
      <c r="J133" s="262"/>
      <c r="K133" s="262"/>
      <c r="L133" s="263"/>
      <c r="N133" s="14" t="s">
        <v>153</v>
      </c>
    </row>
    <row r="134" spans="1:14" s="14" customFormat="1" ht="30" customHeight="1" x14ac:dyDescent="0.2">
      <c r="B134" s="15" t="s">
        <v>157</v>
      </c>
      <c r="C134" s="209">
        <f>SUM(C135:D136)</f>
        <v>0</v>
      </c>
      <c r="D134" s="210"/>
      <c r="E134" s="209">
        <f t="shared" ref="E134" si="8">SUM(E135:F136)</f>
        <v>0</v>
      </c>
      <c r="F134" s="210"/>
      <c r="G134" s="209">
        <f t="shared" ref="G134" si="9">SUM(G135:H136)</f>
        <v>0</v>
      </c>
      <c r="H134" s="210"/>
      <c r="I134" s="180" t="s">
        <v>37</v>
      </c>
      <c r="J134" s="181"/>
      <c r="K134" s="181"/>
      <c r="L134" s="182"/>
      <c r="N134" s="14" t="s">
        <v>161</v>
      </c>
    </row>
    <row r="135" spans="1:14" s="14" customFormat="1" ht="30" customHeight="1" x14ac:dyDescent="0.2">
      <c r="B135" s="16" t="s">
        <v>160</v>
      </c>
      <c r="C135" s="197">
        <f>IF($C$48="",0,VLOOKUP($C$48,面積!$B$7:$F$19,4))</f>
        <v>0</v>
      </c>
      <c r="D135" s="198"/>
      <c r="E135" s="197">
        <f>C135</f>
        <v>0</v>
      </c>
      <c r="F135" s="198"/>
      <c r="G135" s="197">
        <f>C135</f>
        <v>0</v>
      </c>
      <c r="H135" s="198"/>
      <c r="I135" s="213" t="s">
        <v>69</v>
      </c>
      <c r="J135" s="214"/>
      <c r="K135" s="214"/>
      <c r="L135" s="215"/>
    </row>
    <row r="136" spans="1:14" s="14" customFormat="1" ht="30" customHeight="1" x14ac:dyDescent="0.2">
      <c r="B136" s="38" t="s">
        <v>159</v>
      </c>
      <c r="C136" s="254">
        <f>年齢別基準!$F$5*$I$63</f>
        <v>0</v>
      </c>
      <c r="D136" s="255"/>
      <c r="E136" s="254">
        <f>年齢別基準!$F$5*$I$72</f>
        <v>0</v>
      </c>
      <c r="F136" s="255"/>
      <c r="G136" s="254">
        <f>年齢別基準!$F$5*$I$79</f>
        <v>0</v>
      </c>
      <c r="H136" s="255"/>
      <c r="I136" s="256" t="s">
        <v>158</v>
      </c>
      <c r="J136" s="257"/>
      <c r="K136" s="257"/>
      <c r="L136" s="258"/>
    </row>
    <row r="137" spans="1:14" s="14" customFormat="1" ht="30" customHeight="1" x14ac:dyDescent="0.2">
      <c r="B137" s="19" t="s">
        <v>24</v>
      </c>
      <c r="C137" s="209">
        <f>$C$53</f>
        <v>0</v>
      </c>
      <c r="D137" s="210"/>
      <c r="E137" s="209">
        <f>C137</f>
        <v>0</v>
      </c>
      <c r="F137" s="210"/>
      <c r="G137" s="209">
        <f>C137</f>
        <v>0</v>
      </c>
      <c r="H137" s="210"/>
      <c r="I137" s="180"/>
      <c r="J137" s="181"/>
      <c r="K137" s="181"/>
      <c r="L137" s="182"/>
      <c r="N137" s="14" t="s">
        <v>73</v>
      </c>
    </row>
    <row r="138" spans="1:14" s="24" customFormat="1" ht="30" customHeight="1" x14ac:dyDescent="0.2">
      <c r="B138" s="25" t="s">
        <v>25</v>
      </c>
      <c r="C138" s="203" t="str">
        <f>IF(C132=0,"未判定",IF(C132&lt;=C137,"基準適合","基準不適合"))</f>
        <v>未判定</v>
      </c>
      <c r="D138" s="204"/>
      <c r="E138" s="203" t="str">
        <f>IF(E132=0,"未判定",IF(E132&lt;=E137,"基準適合","基準不適合"))</f>
        <v>未判定</v>
      </c>
      <c r="F138" s="204"/>
      <c r="G138" s="203" t="str">
        <f>IF(G132=0,"未判定",IF(G132&lt;=G137,"基準適合","基準不適合"))</f>
        <v>未判定</v>
      </c>
      <c r="H138" s="204"/>
      <c r="I138" s="206" t="s">
        <v>39</v>
      </c>
      <c r="J138" s="207"/>
      <c r="K138" s="207"/>
      <c r="L138" s="208"/>
    </row>
    <row r="139" spans="1:14" s="14" customFormat="1" ht="22.5" customHeight="1" x14ac:dyDescent="0.2"/>
    <row r="140" spans="1:14" s="24" customFormat="1" ht="22.5" customHeight="1" x14ac:dyDescent="0.2">
      <c r="A140" s="24" t="s">
        <v>263</v>
      </c>
    </row>
    <row r="141" spans="1:14" s="14" customFormat="1" ht="30" customHeight="1" x14ac:dyDescent="0.2">
      <c r="B141" s="15"/>
      <c r="C141" s="166" t="s">
        <v>20</v>
      </c>
      <c r="D141" s="166"/>
      <c r="E141" s="166" t="s">
        <v>36</v>
      </c>
      <c r="F141" s="166"/>
      <c r="G141" s="167" t="s">
        <v>22</v>
      </c>
      <c r="H141" s="168"/>
      <c r="I141" s="166" t="s">
        <v>34</v>
      </c>
      <c r="J141" s="166"/>
      <c r="K141" s="166"/>
      <c r="L141" s="166"/>
    </row>
    <row r="142" spans="1:14" s="14" customFormat="1" ht="30" customHeight="1" x14ac:dyDescent="0.2">
      <c r="B142" s="15" t="s">
        <v>44</v>
      </c>
      <c r="C142" s="209">
        <f>C143</f>
        <v>0</v>
      </c>
      <c r="D142" s="210"/>
      <c r="E142" s="209">
        <f t="shared" ref="E142" si="10">E143</f>
        <v>0</v>
      </c>
      <c r="F142" s="210"/>
      <c r="G142" s="209">
        <f t="shared" ref="G142" si="11">G143</f>
        <v>0</v>
      </c>
      <c r="H142" s="210"/>
      <c r="I142" s="237" t="s">
        <v>165</v>
      </c>
      <c r="J142" s="174"/>
      <c r="K142" s="174"/>
      <c r="L142" s="175"/>
      <c r="N142" s="14" t="s">
        <v>168</v>
      </c>
    </row>
    <row r="143" spans="1:14" s="14" customFormat="1" ht="30" customHeight="1" x14ac:dyDescent="0.2">
      <c r="B143" s="15" t="s">
        <v>157</v>
      </c>
      <c r="C143" s="209">
        <f>SUM(C144:D145)</f>
        <v>0</v>
      </c>
      <c r="D143" s="210"/>
      <c r="E143" s="209">
        <f t="shared" ref="E143" si="12">SUM(E144:F145)</f>
        <v>0</v>
      </c>
      <c r="F143" s="210"/>
      <c r="G143" s="209">
        <f t="shared" ref="G143" si="13">SUM(G144:H145)</f>
        <v>0</v>
      </c>
      <c r="H143" s="210"/>
      <c r="I143" s="180" t="s">
        <v>37</v>
      </c>
      <c r="J143" s="181"/>
      <c r="K143" s="181"/>
      <c r="L143" s="182"/>
      <c r="N143" s="14" t="s">
        <v>161</v>
      </c>
    </row>
    <row r="144" spans="1:14" s="14" customFormat="1" ht="30" customHeight="1" x14ac:dyDescent="0.2">
      <c r="B144" s="16" t="s">
        <v>160</v>
      </c>
      <c r="C144" s="197">
        <f>IF($C$48="",0,VLOOKUP($C$48,面積!$B$7:$F$19,4))</f>
        <v>0</v>
      </c>
      <c r="D144" s="198"/>
      <c r="E144" s="197">
        <f>C144</f>
        <v>0</v>
      </c>
      <c r="F144" s="198"/>
      <c r="G144" s="197">
        <f>C144</f>
        <v>0</v>
      </c>
      <c r="H144" s="198"/>
      <c r="I144" s="213" t="s">
        <v>69</v>
      </c>
      <c r="J144" s="214"/>
      <c r="K144" s="214"/>
      <c r="L144" s="215"/>
    </row>
    <row r="145" spans="2:14" s="14" customFormat="1" ht="30" customHeight="1" x14ac:dyDescent="0.2">
      <c r="B145" s="38" t="s">
        <v>159</v>
      </c>
      <c r="C145" s="254">
        <f>年齢別基準!$F$5*$I$63</f>
        <v>0</v>
      </c>
      <c r="D145" s="255"/>
      <c r="E145" s="254">
        <f>年齢別基準!$F$5*$I$72</f>
        <v>0</v>
      </c>
      <c r="F145" s="255"/>
      <c r="G145" s="254">
        <f>年齢別基準!$F$5*$I$79</f>
        <v>0</v>
      </c>
      <c r="H145" s="255"/>
      <c r="I145" s="256" t="s">
        <v>158</v>
      </c>
      <c r="J145" s="257"/>
      <c r="K145" s="257"/>
      <c r="L145" s="258"/>
    </row>
    <row r="146" spans="2:14" s="14" customFormat="1" ht="30" customHeight="1" x14ac:dyDescent="0.2">
      <c r="B146" s="19" t="s">
        <v>24</v>
      </c>
      <c r="C146" s="209">
        <f>$C$53</f>
        <v>0</v>
      </c>
      <c r="D146" s="210"/>
      <c r="E146" s="209">
        <f>C146</f>
        <v>0</v>
      </c>
      <c r="F146" s="210"/>
      <c r="G146" s="209">
        <f>C146</f>
        <v>0</v>
      </c>
      <c r="H146" s="210"/>
      <c r="I146" s="180"/>
      <c r="J146" s="181"/>
      <c r="K146" s="181"/>
      <c r="L146" s="182"/>
      <c r="N146" s="14" t="s">
        <v>73</v>
      </c>
    </row>
    <row r="147" spans="2:14" s="24" customFormat="1" ht="30" customHeight="1" x14ac:dyDescent="0.2">
      <c r="B147" s="25" t="s">
        <v>25</v>
      </c>
      <c r="C147" s="203" t="str">
        <f>IF(C142=0,"未判定",IF(C142&lt;=C146,"基準適合","基準不適合"))</f>
        <v>未判定</v>
      </c>
      <c r="D147" s="204"/>
      <c r="E147" s="203" t="str">
        <f>IF(E142=0,"未判定",IF(E142&lt;=E146,"基準適合","基準不適合"))</f>
        <v>未判定</v>
      </c>
      <c r="F147" s="204"/>
      <c r="G147" s="203" t="str">
        <f>IF(G142=0,"未判定",IF(G142&lt;=G146,"基準適合","基準不適合"))</f>
        <v>未判定</v>
      </c>
      <c r="H147" s="204"/>
      <c r="I147" s="206" t="s">
        <v>39</v>
      </c>
      <c r="J147" s="207"/>
      <c r="K147" s="207"/>
      <c r="L147" s="208"/>
    </row>
    <row r="148" spans="2:14" s="14" customFormat="1" ht="22.5" customHeight="1" x14ac:dyDescent="0.2"/>
    <row r="149" spans="2:14" s="14" customFormat="1" ht="22.5" customHeight="1" x14ac:dyDescent="0.2"/>
    <row r="150" spans="2:14" s="14" customFormat="1" ht="22.5" customHeight="1" x14ac:dyDescent="0.2"/>
    <row r="151" spans="2:14" s="14" customFormat="1" ht="22.5" customHeight="1" x14ac:dyDescent="0.2"/>
    <row r="152" spans="2:14" s="14" customFormat="1" ht="22.5" customHeight="1" x14ac:dyDescent="0.2"/>
    <row r="153" spans="2:14" s="14" customFormat="1" ht="22.5" customHeight="1" x14ac:dyDescent="0.2"/>
    <row r="154" spans="2:14" s="14" customFormat="1" ht="22.5" customHeight="1" x14ac:dyDescent="0.2"/>
    <row r="155" spans="2:14" s="14" customFormat="1" ht="22.5" customHeight="1" x14ac:dyDescent="0.2"/>
    <row r="156" spans="2:14" s="14" customFormat="1" ht="22.5" customHeight="1" x14ac:dyDescent="0.2"/>
    <row r="157" spans="2:14" s="14" customFormat="1" ht="22.5" customHeight="1" x14ac:dyDescent="0.2"/>
    <row r="158" spans="2:14" s="14" customFormat="1" ht="22.5" customHeight="1" x14ac:dyDescent="0.2"/>
    <row r="159" spans="2:14" s="14" customFormat="1" ht="22.5" customHeight="1" x14ac:dyDescent="0.2"/>
    <row r="160" spans="2:14" s="14" customFormat="1" ht="22.5" customHeight="1" x14ac:dyDescent="0.2"/>
    <row r="161" s="14" customFormat="1" ht="22.5" customHeight="1" x14ac:dyDescent="0.2"/>
    <row r="162" s="14" customFormat="1" ht="22.5" customHeight="1" x14ac:dyDescent="0.2"/>
    <row r="163" s="14" customFormat="1" ht="22.5" customHeight="1" x14ac:dyDescent="0.2"/>
    <row r="164" s="14" customFormat="1" ht="22.5" customHeight="1" x14ac:dyDescent="0.2"/>
    <row r="165" s="14" customFormat="1" ht="22.5" customHeight="1" x14ac:dyDescent="0.2"/>
    <row r="166" s="14" customFormat="1" ht="22.5" customHeight="1" x14ac:dyDescent="0.2"/>
    <row r="167" s="14" customFormat="1" ht="22.5" customHeight="1" x14ac:dyDescent="0.2"/>
    <row r="168" s="14" customFormat="1" ht="22.5" customHeight="1" x14ac:dyDescent="0.2"/>
    <row r="169" s="14" customFormat="1" ht="22.5" customHeight="1" x14ac:dyDescent="0.2"/>
    <row r="170" s="14" customFormat="1" ht="22.5" customHeight="1" x14ac:dyDescent="0.2"/>
    <row r="171" s="14" customFormat="1" ht="22.5" customHeight="1" x14ac:dyDescent="0.2"/>
    <row r="172" s="14" customFormat="1" ht="22.5" customHeight="1" x14ac:dyDescent="0.2"/>
    <row r="173" s="14" customFormat="1" ht="22.5" customHeight="1" x14ac:dyDescent="0.2"/>
    <row r="174" s="14" customFormat="1" ht="22.5" customHeight="1" x14ac:dyDescent="0.2"/>
    <row r="175" s="14" customFormat="1" ht="22.5" customHeight="1" x14ac:dyDescent="0.2"/>
    <row r="176" s="14" customFormat="1" ht="22.5" customHeight="1" x14ac:dyDescent="0.2"/>
    <row r="177" s="14" customFormat="1" ht="22.5" customHeight="1" x14ac:dyDescent="0.2"/>
    <row r="178" s="14" customFormat="1" ht="22.5" customHeight="1" x14ac:dyDescent="0.2"/>
    <row r="179" s="14" customFormat="1" ht="22.5" customHeight="1" x14ac:dyDescent="0.2"/>
    <row r="180" s="14" customFormat="1" ht="22.5" customHeight="1" x14ac:dyDescent="0.2"/>
    <row r="181" s="14" customFormat="1" ht="22.5" customHeight="1" x14ac:dyDescent="0.2"/>
    <row r="182" s="14" customFormat="1" ht="22.5" customHeight="1" x14ac:dyDescent="0.2"/>
    <row r="183" s="14" customFormat="1" ht="22.5" customHeight="1" x14ac:dyDescent="0.2"/>
    <row r="184" s="14" customFormat="1" ht="22.5" customHeight="1" x14ac:dyDescent="0.2"/>
    <row r="185" s="14" customFormat="1" ht="22.5" customHeight="1" x14ac:dyDescent="0.2"/>
    <row r="186" s="14" customFormat="1" ht="22.5" customHeight="1" x14ac:dyDescent="0.2"/>
    <row r="187" s="14" customFormat="1" ht="22.5" customHeight="1" x14ac:dyDescent="0.2"/>
    <row r="188" s="14" customFormat="1" ht="22.5" customHeight="1" x14ac:dyDescent="0.2"/>
    <row r="189" s="14" customFormat="1" ht="22.5" customHeight="1" x14ac:dyDescent="0.2"/>
    <row r="190" s="14" customFormat="1" ht="22.5" customHeight="1" x14ac:dyDescent="0.2"/>
    <row r="191" s="14" customFormat="1" ht="22.5" customHeight="1" x14ac:dyDescent="0.2"/>
    <row r="192" s="14" customFormat="1" ht="22.5" customHeight="1" x14ac:dyDescent="0.2"/>
    <row r="193" s="14" customFormat="1" ht="22.5" customHeight="1" x14ac:dyDescent="0.2"/>
    <row r="194" s="14" customFormat="1" ht="22.5" customHeight="1" x14ac:dyDescent="0.2"/>
    <row r="195" s="14" customFormat="1" ht="22.5" customHeight="1" x14ac:dyDescent="0.2"/>
    <row r="196" s="14" customFormat="1" ht="22.5" customHeight="1" x14ac:dyDescent="0.2"/>
    <row r="197" s="14" customFormat="1" ht="22.5" customHeight="1" x14ac:dyDescent="0.2"/>
    <row r="198" s="14" customFormat="1" ht="22.5" customHeight="1" x14ac:dyDescent="0.2"/>
    <row r="199" s="14" customFormat="1" ht="22.5" customHeight="1" x14ac:dyDescent="0.2"/>
    <row r="200" s="14" customFormat="1" ht="22.5" customHeight="1" x14ac:dyDescent="0.2"/>
    <row r="201" s="14" customFormat="1" ht="22.5" customHeight="1" x14ac:dyDescent="0.2"/>
    <row r="202" s="14" customFormat="1" ht="22.5" customHeight="1" x14ac:dyDescent="0.2"/>
    <row r="203" s="14" customFormat="1" ht="22.5" customHeight="1" x14ac:dyDescent="0.2"/>
    <row r="204" s="14" customFormat="1" ht="22.5" customHeight="1" x14ac:dyDescent="0.2"/>
    <row r="205" s="14" customFormat="1" ht="22.5" customHeight="1" x14ac:dyDescent="0.2"/>
    <row r="206" s="14" customFormat="1" ht="22.5" customHeight="1" x14ac:dyDescent="0.2"/>
    <row r="207" s="14" customFormat="1" ht="22.5" customHeight="1" x14ac:dyDescent="0.2"/>
    <row r="208" s="14" customFormat="1" ht="22.5" customHeight="1" x14ac:dyDescent="0.2"/>
    <row r="209" s="14" customFormat="1" ht="22.5" customHeight="1" x14ac:dyDescent="0.2"/>
    <row r="210" s="14" customFormat="1" ht="22.5" customHeight="1" x14ac:dyDescent="0.2"/>
    <row r="211" s="14" customFormat="1" ht="22.5" customHeight="1" x14ac:dyDescent="0.2"/>
    <row r="212" s="14" customFormat="1" ht="22.5" customHeight="1" x14ac:dyDescent="0.2"/>
    <row r="213" s="14" customFormat="1" ht="22.5" customHeight="1" x14ac:dyDescent="0.2"/>
    <row r="214" s="14" customFormat="1"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sheetData>
  <mergeCells count="300">
    <mergeCell ref="C41:E41"/>
    <mergeCell ref="F41:H41"/>
    <mergeCell ref="I41:K41"/>
    <mergeCell ref="C42:L42"/>
    <mergeCell ref="B56:L56"/>
    <mergeCell ref="B35:B37"/>
    <mergeCell ref="L35:L37"/>
    <mergeCell ref="I36:J36"/>
    <mergeCell ref="C37:E37"/>
    <mergeCell ref="F37:H37"/>
    <mergeCell ref="I37:K37"/>
    <mergeCell ref="B38:B40"/>
    <mergeCell ref="L38:L40"/>
    <mergeCell ref="I39:J39"/>
    <mergeCell ref="C40:E40"/>
    <mergeCell ref="F40:H40"/>
    <mergeCell ref="I40:K40"/>
    <mergeCell ref="C48:E48"/>
    <mergeCell ref="F48:L48"/>
    <mergeCell ref="C49:E49"/>
    <mergeCell ref="F49:L49"/>
    <mergeCell ref="C50:E50"/>
    <mergeCell ref="F50:L50"/>
    <mergeCell ref="C45:E45"/>
    <mergeCell ref="B22:B23"/>
    <mergeCell ref="C22:E22"/>
    <mergeCell ref="F22:K22"/>
    <mergeCell ref="L22:L23"/>
    <mergeCell ref="B33:B34"/>
    <mergeCell ref="C33:E33"/>
    <mergeCell ref="F33:H33"/>
    <mergeCell ref="I33:K33"/>
    <mergeCell ref="L33:L34"/>
    <mergeCell ref="B6:B7"/>
    <mergeCell ref="C6:E6"/>
    <mergeCell ref="F6:H6"/>
    <mergeCell ref="I6:K6"/>
    <mergeCell ref="L6:L7"/>
    <mergeCell ref="B8:B10"/>
    <mergeCell ref="L8:L10"/>
    <mergeCell ref="I9:J9"/>
    <mergeCell ref="C10:E10"/>
    <mergeCell ref="F10:H10"/>
    <mergeCell ref="I10:K10"/>
    <mergeCell ref="B11:B13"/>
    <mergeCell ref="L11:L13"/>
    <mergeCell ref="I12:J12"/>
    <mergeCell ref="C13:E13"/>
    <mergeCell ref="F13:H13"/>
    <mergeCell ref="I13:K13"/>
    <mergeCell ref="B14:B16"/>
    <mergeCell ref="L14:L16"/>
    <mergeCell ref="I15:J15"/>
    <mergeCell ref="C16:E16"/>
    <mergeCell ref="F16:H16"/>
    <mergeCell ref="I16:K16"/>
    <mergeCell ref="B79:B81"/>
    <mergeCell ref="L79:L81"/>
    <mergeCell ref="I80:J80"/>
    <mergeCell ref="C81:E81"/>
    <mergeCell ref="F81:H81"/>
    <mergeCell ref="I81:K81"/>
    <mergeCell ref="I65:K65"/>
    <mergeCell ref="B70:B71"/>
    <mergeCell ref="C70:E70"/>
    <mergeCell ref="F70:K70"/>
    <mergeCell ref="L70:L71"/>
    <mergeCell ref="B77:B78"/>
    <mergeCell ref="C77:E77"/>
    <mergeCell ref="F77:H77"/>
    <mergeCell ref="I77:K77"/>
    <mergeCell ref="L77:L78"/>
    <mergeCell ref="C67:I67"/>
    <mergeCell ref="J67:K67"/>
    <mergeCell ref="C74:I74"/>
    <mergeCell ref="J74:K74"/>
    <mergeCell ref="C66:E66"/>
    <mergeCell ref="F66:G66"/>
    <mergeCell ref="I66:J66"/>
    <mergeCell ref="B61:B62"/>
    <mergeCell ref="C61:E61"/>
    <mergeCell ref="F61:H61"/>
    <mergeCell ref="I61:K61"/>
    <mergeCell ref="L61:L62"/>
    <mergeCell ref="B63:B65"/>
    <mergeCell ref="L63:L65"/>
    <mergeCell ref="I64:J64"/>
    <mergeCell ref="C65:E65"/>
    <mergeCell ref="F65:H65"/>
    <mergeCell ref="I87:L87"/>
    <mergeCell ref="C51:E51"/>
    <mergeCell ref="F51:L51"/>
    <mergeCell ref="C52:E52"/>
    <mergeCell ref="F52:L52"/>
    <mergeCell ref="C53:E53"/>
    <mergeCell ref="F53:L53"/>
    <mergeCell ref="C82:E82"/>
    <mergeCell ref="F82:G82"/>
    <mergeCell ref="I82:J82"/>
    <mergeCell ref="C73:E73"/>
    <mergeCell ref="F73:G73"/>
    <mergeCell ref="I73:J73"/>
    <mergeCell ref="C83:I83"/>
    <mergeCell ref="J83:K83"/>
    <mergeCell ref="F45:L45"/>
    <mergeCell ref="C46:E46"/>
    <mergeCell ref="F46:L46"/>
    <mergeCell ref="C47:E47"/>
    <mergeCell ref="F47:L47"/>
    <mergeCell ref="C91:D91"/>
    <mergeCell ref="E91:F91"/>
    <mergeCell ref="G91:H91"/>
    <mergeCell ref="I91:L91"/>
    <mergeCell ref="C88:D88"/>
    <mergeCell ref="E88:F88"/>
    <mergeCell ref="G88:H88"/>
    <mergeCell ref="I88:L88"/>
    <mergeCell ref="C89:D89"/>
    <mergeCell ref="E89:F89"/>
    <mergeCell ref="G89:H89"/>
    <mergeCell ref="I89:L89"/>
    <mergeCell ref="C90:D90"/>
    <mergeCell ref="E90:F90"/>
    <mergeCell ref="G90:H90"/>
    <mergeCell ref="I90:L90"/>
    <mergeCell ref="C87:D87"/>
    <mergeCell ref="E87:F87"/>
    <mergeCell ref="G87:H87"/>
    <mergeCell ref="C94:D94"/>
    <mergeCell ref="E94:F94"/>
    <mergeCell ref="G94:H94"/>
    <mergeCell ref="I94:L94"/>
    <mergeCell ref="C95:D95"/>
    <mergeCell ref="E95:F95"/>
    <mergeCell ref="G95:H95"/>
    <mergeCell ref="I95:L95"/>
    <mergeCell ref="C92:D92"/>
    <mergeCell ref="E92:F92"/>
    <mergeCell ref="G92:H92"/>
    <mergeCell ref="I92:L92"/>
    <mergeCell ref="I93:L93"/>
    <mergeCell ref="G93:H93"/>
    <mergeCell ref="E93:F93"/>
    <mergeCell ref="C93:D93"/>
    <mergeCell ref="C100:D100"/>
    <mergeCell ref="E100:F100"/>
    <mergeCell ref="G100:H100"/>
    <mergeCell ref="I100:L100"/>
    <mergeCell ref="C101:D101"/>
    <mergeCell ref="E101:F101"/>
    <mergeCell ref="G101:H101"/>
    <mergeCell ref="I101:L101"/>
    <mergeCell ref="C98:D98"/>
    <mergeCell ref="E98:F98"/>
    <mergeCell ref="G98:H98"/>
    <mergeCell ref="I98:L98"/>
    <mergeCell ref="C99:D99"/>
    <mergeCell ref="E99:F99"/>
    <mergeCell ref="G99:H99"/>
    <mergeCell ref="I99:L99"/>
    <mergeCell ref="C104:D104"/>
    <mergeCell ref="E104:F104"/>
    <mergeCell ref="G104:H104"/>
    <mergeCell ref="I104:L104"/>
    <mergeCell ref="C105:D105"/>
    <mergeCell ref="E105:F105"/>
    <mergeCell ref="G105:H105"/>
    <mergeCell ref="I105:L105"/>
    <mergeCell ref="C102:D102"/>
    <mergeCell ref="E102:F102"/>
    <mergeCell ref="G102:H102"/>
    <mergeCell ref="I102:L102"/>
    <mergeCell ref="C103:D103"/>
    <mergeCell ref="E103:F103"/>
    <mergeCell ref="G103:H103"/>
    <mergeCell ref="I103:L103"/>
    <mergeCell ref="C111:D111"/>
    <mergeCell ref="E111:F111"/>
    <mergeCell ref="G111:H111"/>
    <mergeCell ref="I111:L111"/>
    <mergeCell ref="C112:D112"/>
    <mergeCell ref="E112:F112"/>
    <mergeCell ref="G112:H112"/>
    <mergeCell ref="I112:L112"/>
    <mergeCell ref="C106:D106"/>
    <mergeCell ref="E106:F106"/>
    <mergeCell ref="G106:H106"/>
    <mergeCell ref="I106:L106"/>
    <mergeCell ref="C110:D110"/>
    <mergeCell ref="E110:F110"/>
    <mergeCell ref="G110:H110"/>
    <mergeCell ref="I110:L110"/>
    <mergeCell ref="C115:D115"/>
    <mergeCell ref="E115:F115"/>
    <mergeCell ref="G115:H115"/>
    <mergeCell ref="I115:L115"/>
    <mergeCell ref="C116:D116"/>
    <mergeCell ref="E116:F116"/>
    <mergeCell ref="G116:H116"/>
    <mergeCell ref="I116:L116"/>
    <mergeCell ref="C113:D113"/>
    <mergeCell ref="E113:F113"/>
    <mergeCell ref="G113:H113"/>
    <mergeCell ref="I113:L113"/>
    <mergeCell ref="C114:D114"/>
    <mergeCell ref="E114:F114"/>
    <mergeCell ref="G114:H114"/>
    <mergeCell ref="I114:L114"/>
    <mergeCell ref="C121:D121"/>
    <mergeCell ref="E121:F121"/>
    <mergeCell ref="G121:H121"/>
    <mergeCell ref="I121:L121"/>
    <mergeCell ref="C122:D122"/>
    <mergeCell ref="E122:F122"/>
    <mergeCell ref="G122:H122"/>
    <mergeCell ref="I122:L122"/>
    <mergeCell ref="C119:D119"/>
    <mergeCell ref="E119:F119"/>
    <mergeCell ref="G119:H119"/>
    <mergeCell ref="I119:L119"/>
    <mergeCell ref="C120:D120"/>
    <mergeCell ref="E120:F120"/>
    <mergeCell ref="G120:H120"/>
    <mergeCell ref="I120:L120"/>
    <mergeCell ref="C128:D128"/>
    <mergeCell ref="E128:F128"/>
    <mergeCell ref="G128:H128"/>
    <mergeCell ref="I128:L128"/>
    <mergeCell ref="C125:D125"/>
    <mergeCell ref="E125:F125"/>
    <mergeCell ref="G125:H125"/>
    <mergeCell ref="I125:L125"/>
    <mergeCell ref="C126:D126"/>
    <mergeCell ref="E126:F126"/>
    <mergeCell ref="G126:H126"/>
    <mergeCell ref="I126:L126"/>
    <mergeCell ref="C127:D127"/>
    <mergeCell ref="E127:F127"/>
    <mergeCell ref="G127:H127"/>
    <mergeCell ref="I127:L127"/>
    <mergeCell ref="C138:D138"/>
    <mergeCell ref="E138:F138"/>
    <mergeCell ref="G138:H138"/>
    <mergeCell ref="I138:L138"/>
    <mergeCell ref="C136:D136"/>
    <mergeCell ref="E136:F136"/>
    <mergeCell ref="G136:H136"/>
    <mergeCell ref="I136:L136"/>
    <mergeCell ref="C134:D134"/>
    <mergeCell ref="E134:F134"/>
    <mergeCell ref="G134:H134"/>
    <mergeCell ref="I134:L134"/>
    <mergeCell ref="C135:D135"/>
    <mergeCell ref="E135:F135"/>
    <mergeCell ref="G135:H135"/>
    <mergeCell ref="I135:L135"/>
    <mergeCell ref="C133:D133"/>
    <mergeCell ref="E133:F133"/>
    <mergeCell ref="G133:H133"/>
    <mergeCell ref="I133:L133"/>
    <mergeCell ref="C137:D137"/>
    <mergeCell ref="E137:F137"/>
    <mergeCell ref="G137:H137"/>
    <mergeCell ref="I137:L137"/>
    <mergeCell ref="C131:D131"/>
    <mergeCell ref="E131:F131"/>
    <mergeCell ref="G131:H131"/>
    <mergeCell ref="I131:L131"/>
    <mergeCell ref="C132:D132"/>
    <mergeCell ref="E132:F132"/>
    <mergeCell ref="G132:H132"/>
    <mergeCell ref="I132:L132"/>
    <mergeCell ref="G144:H144"/>
    <mergeCell ref="I144:L144"/>
    <mergeCell ref="C142:D142"/>
    <mergeCell ref="E142:F142"/>
    <mergeCell ref="G142:H142"/>
    <mergeCell ref="I142:L142"/>
    <mergeCell ref="C141:D141"/>
    <mergeCell ref="E141:F141"/>
    <mergeCell ref="G141:H141"/>
    <mergeCell ref="I141:L141"/>
    <mergeCell ref="C143:D143"/>
    <mergeCell ref="E143:F143"/>
    <mergeCell ref="G143:H143"/>
    <mergeCell ref="I143:L143"/>
    <mergeCell ref="C144:D144"/>
    <mergeCell ref="E144:F144"/>
    <mergeCell ref="C147:D147"/>
    <mergeCell ref="E147:F147"/>
    <mergeCell ref="G147:H147"/>
    <mergeCell ref="I147:L147"/>
    <mergeCell ref="C145:D145"/>
    <mergeCell ref="E145:F145"/>
    <mergeCell ref="G145:H145"/>
    <mergeCell ref="I145:L145"/>
    <mergeCell ref="C146:D146"/>
    <mergeCell ref="E146:F146"/>
    <mergeCell ref="G146:H146"/>
    <mergeCell ref="I146:L146"/>
  </mergeCells>
  <phoneticPr fontId="3"/>
  <conditionalFormatting sqref="C95:H95">
    <cfRule type="containsText" dxfId="22" priority="8" operator="containsText" text="不適合">
      <formula>NOT(ISERROR(SEARCH("不適合",C95)))</formula>
    </cfRule>
  </conditionalFormatting>
  <conditionalFormatting sqref="C106:H106">
    <cfRule type="containsText" dxfId="21" priority="7" operator="containsText" text="不適合">
      <formula>NOT(ISERROR(SEARCH("不適合",C106)))</formula>
    </cfRule>
  </conditionalFormatting>
  <conditionalFormatting sqref="C116:H116">
    <cfRule type="containsText" dxfId="20" priority="20" operator="containsText" text="不適合">
      <formula>NOT(ISERROR(SEARCH("不適合",C116)))</formula>
    </cfRule>
  </conditionalFormatting>
  <conditionalFormatting sqref="C122:H122">
    <cfRule type="containsText" dxfId="19" priority="18" operator="containsText" text="不適合">
      <formula>NOT(ISERROR(SEARCH("不適合",C122)))</formula>
    </cfRule>
  </conditionalFormatting>
  <conditionalFormatting sqref="C128:H128">
    <cfRule type="containsText" dxfId="18" priority="17" operator="containsText" text="不適合">
      <formula>NOT(ISERROR(SEARCH("不適合",C128)))</formula>
    </cfRule>
  </conditionalFormatting>
  <conditionalFormatting sqref="C138:H138">
    <cfRule type="containsText" dxfId="17" priority="15" operator="containsText" text="不適合">
      <formula>NOT(ISERROR(SEARCH("不適合",C138)))</formula>
    </cfRule>
  </conditionalFormatting>
  <conditionalFormatting sqref="C147:H147">
    <cfRule type="containsText" dxfId="16" priority="5" operator="containsText" text="不適合">
      <formula>NOT(ISERROR(SEARCH("不適合",C147)))</formula>
    </cfRule>
  </conditionalFormatting>
  <conditionalFormatting sqref="C41:K41">
    <cfRule type="containsText" dxfId="15" priority="1" operator="containsText" text="定員超過">
      <formula>NOT(ISERROR(SEARCH("定員超過",C41)))</formula>
    </cfRule>
  </conditionalFormatting>
  <dataValidations count="3">
    <dataValidation type="list" imeMode="off" allowBlank="1" showInputMessage="1" showErrorMessage="1" sqref="C46:E46" xr:uid="{00000000-0002-0000-0400-000000000000}">
      <formula1>"有,無"</formula1>
    </dataValidation>
    <dataValidation imeMode="off" allowBlank="1" showInputMessage="1" showErrorMessage="1" sqref="J11 D48:E48 C81:C83 I13 K8:K9 J8 C8:I9 D11:I12 F10 I10 F40:F41 K15 F16 I16 C16 C15:I15 C10:C13 C24:K25 K38:K39 I40:I41 J38 K80 K35:K36 J35 C35:I36 D38:I39 F37 I37 K11:K12 F13 F81:F82 C57 C63:J63 I72:I73 F72:F73 C64:I64 I65:I66 C65:C67 K63:K64 I81:I82 F65:F66 C80:I80 C79:K79 C73:C74 J72:K72 C72:E72 G72:H72 C37:C41 C47:C55" xr:uid="{00000000-0002-0000-0400-000001000000}"/>
    <dataValidation imeMode="on" allowBlank="1" showInputMessage="1" showErrorMessage="1" sqref="C42:L42" xr:uid="{00000000-0002-0000-0400-000002000000}"/>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5" manualBreakCount="5">
    <brk id="43" max="12" man="1"/>
    <brk id="55" max="12" man="1"/>
    <brk id="84" max="12" man="1"/>
    <brk id="107" max="12" man="1"/>
    <brk id="12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1"/>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63" t="s">
        <v>5</v>
      </c>
      <c r="D7" s="63" t="s">
        <v>6</v>
      </c>
      <c r="E7" s="63" t="s">
        <v>7</v>
      </c>
      <c r="F7" s="63" t="s">
        <v>5</v>
      </c>
      <c r="G7" s="63" t="s">
        <v>6</v>
      </c>
      <c r="H7" s="63" t="s">
        <v>7</v>
      </c>
      <c r="I7" s="63" t="s">
        <v>8</v>
      </c>
      <c r="J7" s="63" t="s">
        <v>9</v>
      </c>
      <c r="K7" s="63" t="s">
        <v>10</v>
      </c>
      <c r="L7" s="103"/>
    </row>
    <row r="8" spans="1:14" ht="26.25" customHeight="1" x14ac:dyDescent="0.2">
      <c r="B8" s="114" t="s">
        <v>186</v>
      </c>
      <c r="C8" s="60"/>
      <c r="D8" s="60"/>
      <c r="E8" s="60"/>
      <c r="F8" s="60"/>
      <c r="G8" s="60"/>
      <c r="H8" s="60"/>
      <c r="I8" s="60"/>
      <c r="J8" s="60"/>
      <c r="K8" s="60"/>
      <c r="L8" s="117">
        <f>SUM(C10:K10)</f>
        <v>0</v>
      </c>
      <c r="N8" s="59" t="s">
        <v>209</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60"/>
      <c r="D11" s="60"/>
      <c r="E11" s="60"/>
      <c r="F11" s="60"/>
      <c r="G11" s="60"/>
      <c r="H11" s="60"/>
      <c r="I11" s="60"/>
      <c r="J11" s="60"/>
      <c r="K11" s="60"/>
      <c r="L11" s="117">
        <f>SUM(C13:K13)</f>
        <v>0</v>
      </c>
      <c r="N11" s="59" t="s">
        <v>209</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65" t="str">
        <f>IF($L$11=0,"",C11-C8)</f>
        <v/>
      </c>
      <c r="D14" s="65" t="str">
        <f t="shared" ref="D14:L15" si="0">IF($L$11=0,"",D11-D8)</f>
        <v/>
      </c>
      <c r="E14" s="65" t="str">
        <f t="shared" si="0"/>
        <v/>
      </c>
      <c r="F14" s="65" t="str">
        <f t="shared" si="0"/>
        <v/>
      </c>
      <c r="G14" s="65" t="str">
        <f t="shared" si="0"/>
        <v/>
      </c>
      <c r="H14" s="65" t="str">
        <f t="shared" si="0"/>
        <v/>
      </c>
      <c r="I14" s="65" t="str">
        <f t="shared" si="0"/>
        <v/>
      </c>
      <c r="J14" s="65" t="str">
        <f t="shared" si="0"/>
        <v/>
      </c>
      <c r="K14" s="65" t="str">
        <f t="shared" si="0"/>
        <v/>
      </c>
      <c r="L14" s="136" t="str">
        <f t="shared" si="0"/>
        <v/>
      </c>
      <c r="N14" s="1" t="s">
        <v>189</v>
      </c>
    </row>
    <row r="15" spans="1:14" ht="13.5" customHeight="1" x14ac:dyDescent="0.2">
      <c r="B15" s="121"/>
      <c r="C15" s="44"/>
      <c r="D15" s="44"/>
      <c r="E15" s="44"/>
      <c r="F15" s="44"/>
      <c r="G15" s="44"/>
      <c r="H15" s="44"/>
      <c r="I15" s="139" t="str">
        <f t="shared" si="0"/>
        <v/>
      </c>
      <c r="J15" s="139" t="str">
        <f t="shared" si="0"/>
        <v/>
      </c>
      <c r="K15" s="44"/>
      <c r="L15" s="137" t="str">
        <f t="shared" si="0"/>
        <v/>
      </c>
    </row>
    <row r="16" spans="1:14" x14ac:dyDescent="0.2">
      <c r="B16" s="122"/>
      <c r="C16" s="139" t="str">
        <f t="shared" ref="C16:L16" si="1">IF($L$11=0,"",C13-C10)</f>
        <v/>
      </c>
      <c r="D16" s="139" t="str">
        <f t="shared" si="1"/>
        <v/>
      </c>
      <c r="E16" s="139" t="str">
        <f t="shared" si="1"/>
        <v/>
      </c>
      <c r="F16" s="139" t="str">
        <f t="shared" si="1"/>
        <v/>
      </c>
      <c r="G16" s="139" t="str">
        <f t="shared" si="1"/>
        <v/>
      </c>
      <c r="H16" s="139" t="str">
        <f t="shared" si="1"/>
        <v/>
      </c>
      <c r="I16" s="139" t="str">
        <f t="shared" si="1"/>
        <v/>
      </c>
      <c r="J16" s="139" t="str">
        <f t="shared" si="1"/>
        <v/>
      </c>
      <c r="K16" s="139" t="str">
        <f t="shared" si="1"/>
        <v/>
      </c>
      <c r="L16" s="138" t="str">
        <f t="shared" si="1"/>
        <v/>
      </c>
      <c r="N16" s="70">
        <f>SUM(C16:K16)</f>
        <v>0</v>
      </c>
    </row>
    <row r="18" spans="1:12" ht="26.25" customHeight="1" x14ac:dyDescent="0.2">
      <c r="A18" s="1" t="s">
        <v>11</v>
      </c>
    </row>
    <row r="19" spans="1:12" x14ac:dyDescent="0.2">
      <c r="B19" s="1" t="s">
        <v>200</v>
      </c>
    </row>
    <row r="20" spans="1:12" x14ac:dyDescent="0.2">
      <c r="B20" s="1" t="s">
        <v>206</v>
      </c>
    </row>
    <row r="21" spans="1:12" s="14" customFormat="1" x14ac:dyDescent="0.2"/>
    <row r="22" spans="1:12" ht="26.25" customHeight="1" x14ac:dyDescent="0.2">
      <c r="B22" s="103"/>
      <c r="C22" s="123" t="s">
        <v>12</v>
      </c>
      <c r="D22" s="123"/>
      <c r="E22" s="123"/>
      <c r="F22" s="103" t="s">
        <v>13</v>
      </c>
      <c r="G22" s="103"/>
      <c r="H22" s="103"/>
      <c r="I22" s="103"/>
      <c r="J22" s="103"/>
      <c r="K22" s="103"/>
      <c r="L22" s="103" t="s">
        <v>3</v>
      </c>
    </row>
    <row r="23" spans="1:12" ht="26.25" customHeight="1" x14ac:dyDescent="0.2">
      <c r="B23" s="103"/>
      <c r="C23" s="63" t="s">
        <v>5</v>
      </c>
      <c r="D23" s="63" t="s">
        <v>6</v>
      </c>
      <c r="E23" s="63" t="s">
        <v>7</v>
      </c>
      <c r="F23" s="63" t="s">
        <v>5</v>
      </c>
      <c r="G23" s="63" t="s">
        <v>6</v>
      </c>
      <c r="H23" s="63" t="s">
        <v>7</v>
      </c>
      <c r="I23" s="63" t="s">
        <v>8</v>
      </c>
      <c r="J23" s="63" t="s">
        <v>9</v>
      </c>
      <c r="K23" s="63" t="s">
        <v>10</v>
      </c>
      <c r="L23" s="103"/>
    </row>
    <row r="24" spans="1:12" ht="26.25" customHeight="1" x14ac:dyDescent="0.2">
      <c r="B24" s="41" t="s">
        <v>190</v>
      </c>
      <c r="C24" s="60"/>
      <c r="D24" s="60"/>
      <c r="E24" s="60"/>
      <c r="F24" s="60"/>
      <c r="G24" s="60"/>
      <c r="H24" s="60"/>
      <c r="I24" s="60"/>
      <c r="J24" s="60"/>
      <c r="K24" s="60"/>
      <c r="L24" s="62">
        <f>SUM(C24:K24)</f>
        <v>0</v>
      </c>
    </row>
    <row r="25" spans="1:12" ht="26.25" customHeight="1" x14ac:dyDescent="0.2">
      <c r="B25" s="41" t="s">
        <v>191</v>
      </c>
      <c r="C25" s="60"/>
      <c r="D25" s="60"/>
      <c r="E25" s="60"/>
      <c r="F25" s="60"/>
      <c r="G25" s="60"/>
      <c r="H25" s="60"/>
      <c r="I25" s="60"/>
      <c r="J25" s="60"/>
      <c r="K25" s="60"/>
      <c r="L25" s="62">
        <f>SUM(C25:K25)</f>
        <v>0</v>
      </c>
    </row>
    <row r="26" spans="1:12" ht="26.25" customHeight="1" x14ac:dyDescent="0.2">
      <c r="B26" s="41" t="s">
        <v>188</v>
      </c>
      <c r="C26" s="65" t="str">
        <f>IF($L$25=0,"",C25-C24)</f>
        <v/>
      </c>
      <c r="D26" s="65" t="str">
        <f t="shared" ref="D26:L26" si="2">IF($L$25=0,"",D25-D24)</f>
        <v/>
      </c>
      <c r="E26" s="65" t="str">
        <f t="shared" si="2"/>
        <v/>
      </c>
      <c r="F26" s="65" t="str">
        <f t="shared" si="2"/>
        <v/>
      </c>
      <c r="G26" s="65" t="str">
        <f t="shared" si="2"/>
        <v/>
      </c>
      <c r="H26" s="65" t="str">
        <f t="shared" si="2"/>
        <v/>
      </c>
      <c r="I26" s="65" t="str">
        <f t="shared" si="2"/>
        <v/>
      </c>
      <c r="J26" s="65" t="str">
        <f t="shared" si="2"/>
        <v/>
      </c>
      <c r="K26" s="65" t="str">
        <f t="shared" si="2"/>
        <v/>
      </c>
      <c r="L26" s="65" t="str">
        <f t="shared" si="2"/>
        <v/>
      </c>
    </row>
    <row r="27" spans="1:12" ht="11.25" customHeight="1" x14ac:dyDescent="0.2"/>
    <row r="28" spans="1:12" ht="26.25" customHeight="1" x14ac:dyDescent="0.2">
      <c r="A28" s="1" t="s">
        <v>192</v>
      </c>
    </row>
    <row r="29" spans="1:12" x14ac:dyDescent="0.2">
      <c r="B29" s="1" t="s">
        <v>193</v>
      </c>
    </row>
    <row r="30" spans="1:12" x14ac:dyDescent="0.2">
      <c r="B30" s="1" t="s">
        <v>207</v>
      </c>
    </row>
    <row r="31" spans="1:12" x14ac:dyDescent="0.2">
      <c r="B31" s="1" t="s">
        <v>194</v>
      </c>
    </row>
    <row r="32" spans="1:12" s="14" customFormat="1" x14ac:dyDescent="0.2"/>
    <row r="33" spans="1:14" ht="26.25" customHeight="1" x14ac:dyDescent="0.2">
      <c r="B33" s="103"/>
      <c r="C33" s="123" t="s">
        <v>0</v>
      </c>
      <c r="D33" s="123"/>
      <c r="E33" s="123"/>
      <c r="F33" s="103" t="s">
        <v>1</v>
      </c>
      <c r="G33" s="103"/>
      <c r="H33" s="103"/>
      <c r="I33" s="103" t="s">
        <v>2</v>
      </c>
      <c r="J33" s="103"/>
      <c r="K33" s="103"/>
      <c r="L33" s="103" t="s">
        <v>3</v>
      </c>
    </row>
    <row r="34" spans="1:14" ht="26.25" customHeight="1" x14ac:dyDescent="0.2">
      <c r="B34" s="103"/>
      <c r="C34" s="64" t="s">
        <v>14</v>
      </c>
      <c r="D34" s="64" t="s">
        <v>15</v>
      </c>
      <c r="E34" s="64" t="s">
        <v>16</v>
      </c>
      <c r="F34" s="64" t="s">
        <v>14</v>
      </c>
      <c r="G34" s="64" t="s">
        <v>15</v>
      </c>
      <c r="H34" s="64" t="s">
        <v>16</v>
      </c>
      <c r="I34" s="64" t="s">
        <v>17</v>
      </c>
      <c r="J34" s="64" t="s">
        <v>18</v>
      </c>
      <c r="K34" s="64" t="s">
        <v>19</v>
      </c>
      <c r="L34" s="103"/>
    </row>
    <row r="35" spans="1:14" ht="26.25" customHeight="1" x14ac:dyDescent="0.2">
      <c r="B35" s="114" t="s">
        <v>195</v>
      </c>
      <c r="C35" s="60"/>
      <c r="D35" s="60"/>
      <c r="E35" s="60"/>
      <c r="F35" s="60"/>
      <c r="G35" s="60"/>
      <c r="H35" s="60"/>
      <c r="I35" s="60"/>
      <c r="J35" s="60"/>
      <c r="K35" s="60"/>
      <c r="L35" s="117">
        <f>SUM(C37:K37)</f>
        <v>0</v>
      </c>
      <c r="N35" s="1" t="s">
        <v>225</v>
      </c>
    </row>
    <row r="36" spans="1:14" ht="13.5" customHeight="1" x14ac:dyDescent="0.2">
      <c r="B36" s="121"/>
      <c r="C36" s="3"/>
      <c r="D36" s="3"/>
      <c r="E36" s="3"/>
      <c r="F36" s="3"/>
      <c r="G36" s="3"/>
      <c r="H36" s="3"/>
      <c r="I36" s="120">
        <f>SUM(I35:J35)</f>
        <v>0</v>
      </c>
      <c r="J36" s="120"/>
      <c r="K36" s="3"/>
      <c r="L36" s="118"/>
    </row>
    <row r="37" spans="1:14" x14ac:dyDescent="0.2">
      <c r="B37" s="122"/>
      <c r="C37" s="120">
        <f>SUM(C35:E35)</f>
        <v>0</v>
      </c>
      <c r="D37" s="120"/>
      <c r="E37" s="120"/>
      <c r="F37" s="120">
        <f>SUM(F35:H35)</f>
        <v>0</v>
      </c>
      <c r="G37" s="120"/>
      <c r="H37" s="120"/>
      <c r="I37" s="120">
        <f>SUM(I35:K35)</f>
        <v>0</v>
      </c>
      <c r="J37" s="120"/>
      <c r="K37" s="120"/>
      <c r="L37" s="119"/>
    </row>
    <row r="38" spans="1:14" ht="26.25" customHeight="1" x14ac:dyDescent="0.2">
      <c r="B38" s="114" t="s">
        <v>196</v>
      </c>
      <c r="C38" s="60"/>
      <c r="D38" s="60"/>
      <c r="E38" s="60"/>
      <c r="F38" s="60"/>
      <c r="G38" s="60"/>
      <c r="H38" s="60"/>
      <c r="I38" s="60"/>
      <c r="J38" s="60"/>
      <c r="K38" s="60"/>
      <c r="L38" s="117">
        <f>SUM(C40:K40)</f>
        <v>0</v>
      </c>
      <c r="N38" s="1" t="s">
        <v>197</v>
      </c>
    </row>
    <row r="39" spans="1:14" ht="13.5" customHeight="1" x14ac:dyDescent="0.2">
      <c r="B39" s="115"/>
      <c r="C39" s="3"/>
      <c r="D39" s="3"/>
      <c r="E39" s="3"/>
      <c r="F39" s="3"/>
      <c r="G39" s="3"/>
      <c r="H39" s="3"/>
      <c r="I39" s="120">
        <f>SUM(I38:J38)</f>
        <v>0</v>
      </c>
      <c r="J39" s="120"/>
      <c r="K39" s="3"/>
      <c r="L39" s="118"/>
    </row>
    <row r="40" spans="1:14" x14ac:dyDescent="0.2">
      <c r="B40" s="116"/>
      <c r="C40" s="120">
        <f>SUM(C38:E38)</f>
        <v>0</v>
      </c>
      <c r="D40" s="120"/>
      <c r="E40" s="120"/>
      <c r="F40" s="120">
        <f>SUM(F38:H38)</f>
        <v>0</v>
      </c>
      <c r="G40" s="120"/>
      <c r="H40" s="120"/>
      <c r="I40" s="120">
        <f>SUM(I38:K38)</f>
        <v>0</v>
      </c>
      <c r="J40" s="120"/>
      <c r="K40" s="120"/>
      <c r="L40" s="119"/>
    </row>
    <row r="41" spans="1:14" ht="26.25" customHeight="1" x14ac:dyDescent="0.2">
      <c r="B41" s="57" t="s">
        <v>242</v>
      </c>
      <c r="C41" s="110" t="str">
        <f>IF(C13=0,"未判定",(IF(C13&lt;C40,"定員超過","定員内")))</f>
        <v>未判定</v>
      </c>
      <c r="D41" s="110"/>
      <c r="E41" s="110"/>
      <c r="F41" s="110" t="str">
        <f>IF(F13=0,"未判定",(IF(F13&lt;F40,"定員超過","定員内")))</f>
        <v>未判定</v>
      </c>
      <c r="G41" s="110"/>
      <c r="H41" s="110"/>
      <c r="I41" s="110" t="str">
        <f>IF(I13=0,"未判定",(IF(I13&lt;I40,"定員超過","定員内")))</f>
        <v>未判定</v>
      </c>
      <c r="J41" s="110"/>
      <c r="K41" s="110"/>
      <c r="L41" s="31" t="s">
        <v>39</v>
      </c>
      <c r="N41" s="56" t="s">
        <v>201</v>
      </c>
    </row>
    <row r="42" spans="1:14" ht="26.25" customHeight="1" x14ac:dyDescent="0.2">
      <c r="B42" s="41" t="s">
        <v>198</v>
      </c>
      <c r="C42" s="111"/>
      <c r="D42" s="112"/>
      <c r="E42" s="112"/>
      <c r="F42" s="112"/>
      <c r="G42" s="112"/>
      <c r="H42" s="112"/>
      <c r="I42" s="112"/>
      <c r="J42" s="112"/>
      <c r="K42" s="112"/>
      <c r="L42" s="113"/>
      <c r="N42" s="1" t="s">
        <v>199</v>
      </c>
    </row>
    <row r="44" spans="1:14" ht="26.25" customHeight="1" x14ac:dyDescent="0.2">
      <c r="A44" s="1" t="s">
        <v>140</v>
      </c>
    </row>
    <row r="45" spans="1:14" ht="30" customHeight="1" x14ac:dyDescent="0.2">
      <c r="B45" s="33" t="s">
        <v>119</v>
      </c>
      <c r="C45" s="124" t="s">
        <v>121</v>
      </c>
      <c r="D45" s="125"/>
      <c r="E45" s="126"/>
      <c r="F45" s="124" t="s">
        <v>120</v>
      </c>
      <c r="G45" s="125"/>
      <c r="H45" s="125"/>
      <c r="I45" s="125"/>
      <c r="J45" s="125"/>
      <c r="K45" s="125"/>
      <c r="L45" s="126"/>
    </row>
    <row r="46" spans="1:14" ht="30" customHeight="1" x14ac:dyDescent="0.2">
      <c r="B46" s="33" t="s">
        <v>110</v>
      </c>
      <c r="C46" s="133"/>
      <c r="D46" s="134"/>
      <c r="E46" s="135"/>
      <c r="F46" s="130"/>
      <c r="G46" s="131"/>
      <c r="H46" s="131"/>
      <c r="I46" s="131"/>
      <c r="J46" s="131"/>
      <c r="K46" s="131"/>
      <c r="L46" s="132"/>
      <c r="N46" s="1" t="s">
        <v>111</v>
      </c>
    </row>
    <row r="47" spans="1:14" ht="30" customHeight="1" x14ac:dyDescent="0.2">
      <c r="B47" s="33" t="s">
        <v>30</v>
      </c>
      <c r="C47" s="147"/>
      <c r="D47" s="148"/>
      <c r="E47" s="149"/>
      <c r="F47" s="130" t="s">
        <v>118</v>
      </c>
      <c r="G47" s="131"/>
      <c r="H47" s="131"/>
      <c r="I47" s="131"/>
      <c r="J47" s="131"/>
      <c r="K47" s="131"/>
      <c r="L47" s="132"/>
      <c r="N47" s="1" t="s">
        <v>74</v>
      </c>
    </row>
    <row r="48" spans="1:14" ht="30" customHeight="1" x14ac:dyDescent="0.2">
      <c r="B48" s="33" t="s">
        <v>117</v>
      </c>
      <c r="C48" s="150"/>
      <c r="D48" s="151"/>
      <c r="E48" s="152"/>
      <c r="F48" s="130" t="s">
        <v>130</v>
      </c>
      <c r="G48" s="131"/>
      <c r="H48" s="131"/>
      <c r="I48" s="131"/>
      <c r="J48" s="131"/>
      <c r="K48" s="131"/>
      <c r="L48" s="132"/>
      <c r="N48" s="1" t="s">
        <v>74</v>
      </c>
    </row>
    <row r="49" spans="1:14" ht="30" customHeight="1" x14ac:dyDescent="0.2">
      <c r="B49" s="33" t="s">
        <v>23</v>
      </c>
      <c r="C49" s="144"/>
      <c r="D49" s="145"/>
      <c r="E49" s="146"/>
      <c r="F49" s="130"/>
      <c r="G49" s="131"/>
      <c r="H49" s="131"/>
      <c r="I49" s="131"/>
      <c r="J49" s="131"/>
      <c r="K49" s="131"/>
      <c r="L49" s="132"/>
      <c r="N49" s="1" t="s">
        <v>112</v>
      </c>
    </row>
    <row r="50" spans="1:14" ht="30" customHeight="1" x14ac:dyDescent="0.2">
      <c r="B50" s="33" t="s">
        <v>42</v>
      </c>
      <c r="C50" s="144"/>
      <c r="D50" s="145"/>
      <c r="E50" s="146"/>
      <c r="F50" s="130"/>
      <c r="G50" s="131"/>
      <c r="H50" s="131"/>
      <c r="I50" s="131"/>
      <c r="J50" s="131"/>
      <c r="K50" s="131"/>
      <c r="L50" s="132"/>
      <c r="N50" s="1" t="s">
        <v>112</v>
      </c>
    </row>
    <row r="51" spans="1:14" ht="30" customHeight="1" x14ac:dyDescent="0.2">
      <c r="B51" s="33" t="s">
        <v>43</v>
      </c>
      <c r="C51" s="144"/>
      <c r="D51" s="145"/>
      <c r="E51" s="146"/>
      <c r="F51" s="130"/>
      <c r="G51" s="131"/>
      <c r="H51" s="131"/>
      <c r="I51" s="131"/>
      <c r="J51" s="131"/>
      <c r="K51" s="131"/>
      <c r="L51" s="132"/>
      <c r="N51" s="1" t="s">
        <v>112</v>
      </c>
    </row>
    <row r="52" spans="1:14" ht="30" customHeight="1" x14ac:dyDescent="0.2">
      <c r="B52" s="33" t="s">
        <v>261</v>
      </c>
      <c r="C52" s="144"/>
      <c r="D52" s="145"/>
      <c r="E52" s="146"/>
      <c r="F52" s="267" t="s">
        <v>265</v>
      </c>
      <c r="G52" s="268"/>
      <c r="H52" s="268"/>
      <c r="I52" s="268"/>
      <c r="J52" s="268"/>
      <c r="K52" s="268"/>
      <c r="L52" s="269"/>
      <c r="N52" s="1" t="s">
        <v>112</v>
      </c>
    </row>
    <row r="53" spans="1:14" s="35" customFormat="1" ht="18" customHeight="1" x14ac:dyDescent="0.2">
      <c r="B53" s="36"/>
      <c r="C53" s="37"/>
      <c r="D53" s="37"/>
      <c r="E53" s="37"/>
      <c r="F53" s="34"/>
      <c r="G53" s="34"/>
      <c r="H53" s="34"/>
      <c r="I53" s="34"/>
      <c r="J53" s="34"/>
      <c r="K53" s="34"/>
      <c r="L53" s="34"/>
    </row>
    <row r="54" spans="1:14" s="55" customFormat="1" ht="18" customHeight="1" x14ac:dyDescent="0.2">
      <c r="B54" s="36"/>
      <c r="C54" s="37"/>
      <c r="D54" s="37"/>
      <c r="E54" s="37"/>
      <c r="F54" s="34"/>
      <c r="G54" s="34"/>
      <c r="H54" s="34"/>
      <c r="I54" s="34"/>
      <c r="J54" s="34"/>
      <c r="K54" s="34"/>
      <c r="L54" s="34"/>
    </row>
    <row r="55" spans="1:14" s="55" customFormat="1" ht="87.75" customHeight="1" thickBot="1" x14ac:dyDescent="0.25">
      <c r="A55" s="69"/>
      <c r="B55" s="140" t="s">
        <v>208</v>
      </c>
      <c r="C55" s="141"/>
      <c r="D55" s="141"/>
      <c r="E55" s="141"/>
      <c r="F55" s="141"/>
      <c r="G55" s="141"/>
      <c r="H55" s="141"/>
      <c r="I55" s="141"/>
      <c r="J55" s="141"/>
      <c r="K55" s="141"/>
      <c r="L55" s="141"/>
      <c r="M55" s="69"/>
    </row>
    <row r="56" spans="1:14" s="55" customFormat="1" ht="18" customHeight="1" thickTop="1" x14ac:dyDescent="0.2">
      <c r="B56" s="36"/>
      <c r="C56" s="37"/>
      <c r="D56" s="37"/>
      <c r="E56" s="37"/>
      <c r="F56" s="34"/>
      <c r="G56" s="34"/>
      <c r="H56" s="34"/>
      <c r="I56" s="34"/>
      <c r="J56" s="34"/>
      <c r="K56" s="34"/>
      <c r="L56" s="34"/>
    </row>
    <row r="57" spans="1:14" s="24" customFormat="1" ht="22.5" customHeight="1" x14ac:dyDescent="0.2">
      <c r="A57" s="24" t="s">
        <v>203</v>
      </c>
      <c r="N57" s="54"/>
    </row>
    <row r="58" spans="1:14" s="14" customFormat="1" x14ac:dyDescent="0.2"/>
    <row r="59" spans="1:14" s="47" customFormat="1" ht="27" customHeight="1" x14ac:dyDescent="0.2">
      <c r="A59" s="47" t="s">
        <v>210</v>
      </c>
    </row>
    <row r="60" spans="1:14" s="47" customFormat="1" x14ac:dyDescent="0.2">
      <c r="B60" s="142"/>
      <c r="C60" s="143" t="s">
        <v>0</v>
      </c>
      <c r="D60" s="143"/>
      <c r="E60" s="143"/>
      <c r="F60" s="142" t="s">
        <v>1</v>
      </c>
      <c r="G60" s="142"/>
      <c r="H60" s="142"/>
      <c r="I60" s="142" t="s">
        <v>2</v>
      </c>
      <c r="J60" s="142"/>
      <c r="K60" s="142"/>
      <c r="L60" s="142" t="s">
        <v>3</v>
      </c>
    </row>
    <row r="61" spans="1:14" s="47" customFormat="1" x14ac:dyDescent="0.2">
      <c r="B61" s="142"/>
      <c r="C61" s="67" t="s">
        <v>5</v>
      </c>
      <c r="D61" s="67" t="s">
        <v>6</v>
      </c>
      <c r="E61" s="67" t="s">
        <v>7</v>
      </c>
      <c r="F61" s="67" t="s">
        <v>5</v>
      </c>
      <c r="G61" s="67" t="s">
        <v>6</v>
      </c>
      <c r="H61" s="67" t="s">
        <v>7</v>
      </c>
      <c r="I61" s="67" t="s">
        <v>8</v>
      </c>
      <c r="J61" s="67" t="s">
        <v>9</v>
      </c>
      <c r="K61" s="67" t="s">
        <v>10</v>
      </c>
      <c r="L61" s="142"/>
    </row>
    <row r="62" spans="1:14" s="47" customFormat="1" ht="19.5" customHeight="1" x14ac:dyDescent="0.2">
      <c r="B62" s="156" t="s">
        <v>20</v>
      </c>
      <c r="C62" s="49">
        <f t="shared" ref="C62:K62" si="3">IF($L$11=0,C8,C11)</f>
        <v>0</v>
      </c>
      <c r="D62" s="49">
        <f t="shared" si="3"/>
        <v>0</v>
      </c>
      <c r="E62" s="49">
        <f t="shared" si="3"/>
        <v>0</v>
      </c>
      <c r="F62" s="49">
        <f t="shared" si="3"/>
        <v>0</v>
      </c>
      <c r="G62" s="49">
        <f t="shared" si="3"/>
        <v>0</v>
      </c>
      <c r="H62" s="49">
        <f t="shared" si="3"/>
        <v>0</v>
      </c>
      <c r="I62" s="49">
        <f t="shared" si="3"/>
        <v>0</v>
      </c>
      <c r="J62" s="49">
        <f t="shared" si="3"/>
        <v>0</v>
      </c>
      <c r="K62" s="49">
        <f t="shared" si="3"/>
        <v>0</v>
      </c>
      <c r="L62" s="159">
        <f>SUM(C64:K64)</f>
        <v>0</v>
      </c>
    </row>
    <row r="63" spans="1:14" s="47" customFormat="1" x14ac:dyDescent="0.2">
      <c r="B63" s="157"/>
      <c r="C63" s="50"/>
      <c r="D63" s="50"/>
      <c r="E63" s="50"/>
      <c r="F63" s="50"/>
      <c r="G63" s="50"/>
      <c r="H63" s="50"/>
      <c r="I63" s="162">
        <f>SUM(I62:J62)</f>
        <v>0</v>
      </c>
      <c r="J63" s="162"/>
      <c r="K63" s="50"/>
      <c r="L63" s="160"/>
    </row>
    <row r="64" spans="1:14" s="47" customFormat="1" x14ac:dyDescent="0.2">
      <c r="B64" s="158"/>
      <c r="C64" s="162">
        <f>SUM(C62:E62)</f>
        <v>0</v>
      </c>
      <c r="D64" s="162"/>
      <c r="E64" s="162"/>
      <c r="F64" s="162">
        <f>SUM(F62:H62)</f>
        <v>0</v>
      </c>
      <c r="G64" s="162"/>
      <c r="H64" s="162"/>
      <c r="I64" s="162">
        <f>SUM(I62:K62)</f>
        <v>0</v>
      </c>
      <c r="J64" s="162"/>
      <c r="K64" s="162"/>
      <c r="L64" s="161"/>
    </row>
    <row r="65" spans="1:12" s="47" customFormat="1" ht="18.75" customHeight="1" x14ac:dyDescent="0.2">
      <c r="B65" s="71" t="s">
        <v>221</v>
      </c>
      <c r="C65" s="153" t="s">
        <v>53</v>
      </c>
      <c r="D65" s="154"/>
      <c r="E65" s="155"/>
      <c r="F65" s="153">
        <f>SUM(C62:D62,F62:G62)</f>
        <v>0</v>
      </c>
      <c r="G65" s="155"/>
      <c r="H65" s="72">
        <f>SUM(E62,H62)</f>
        <v>0</v>
      </c>
      <c r="I65" s="153">
        <f>SUM(I62:J62)</f>
        <v>0</v>
      </c>
      <c r="J65" s="155"/>
      <c r="K65" s="72">
        <f>SUM(K62)</f>
        <v>0</v>
      </c>
      <c r="L65" s="75">
        <f>SUM(F65:K65)</f>
        <v>0</v>
      </c>
    </row>
    <row r="66" spans="1:12" s="47" customFormat="1" ht="19.5" customHeight="1" x14ac:dyDescent="0.2">
      <c r="B66" s="73" t="s">
        <v>215</v>
      </c>
      <c r="C66" s="217">
        <f>SUM(C62:I62)</f>
        <v>0</v>
      </c>
      <c r="D66" s="218"/>
      <c r="E66" s="218"/>
      <c r="F66" s="218"/>
      <c r="G66" s="218"/>
      <c r="H66" s="218"/>
      <c r="I66" s="219"/>
      <c r="J66" s="153">
        <f>SUM(J62:K62)</f>
        <v>0</v>
      </c>
      <c r="K66" s="155"/>
      <c r="L66" s="75">
        <f>SUM(C66:K66)</f>
        <v>0</v>
      </c>
    </row>
    <row r="67" spans="1:12" s="47" customFormat="1" x14ac:dyDescent="0.2"/>
    <row r="68" spans="1:12" s="47" customFormat="1" ht="27" customHeight="1" x14ac:dyDescent="0.2">
      <c r="A68" s="47" t="s">
        <v>211</v>
      </c>
    </row>
    <row r="69" spans="1:12" s="47" customFormat="1" x14ac:dyDescent="0.2">
      <c r="B69" s="142"/>
      <c r="C69" s="216" t="s">
        <v>12</v>
      </c>
      <c r="D69" s="216"/>
      <c r="E69" s="216"/>
      <c r="F69" s="142" t="s">
        <v>13</v>
      </c>
      <c r="G69" s="142"/>
      <c r="H69" s="142"/>
      <c r="I69" s="142"/>
      <c r="J69" s="142"/>
      <c r="K69" s="142"/>
      <c r="L69" s="142" t="s">
        <v>3</v>
      </c>
    </row>
    <row r="70" spans="1:12" s="47" customFormat="1" x14ac:dyDescent="0.2">
      <c r="B70" s="142"/>
      <c r="C70" s="67" t="s">
        <v>5</v>
      </c>
      <c r="D70" s="67" t="s">
        <v>6</v>
      </c>
      <c r="E70" s="67" t="s">
        <v>7</v>
      </c>
      <c r="F70" s="67" t="s">
        <v>5</v>
      </c>
      <c r="G70" s="67" t="s">
        <v>6</v>
      </c>
      <c r="H70" s="67" t="s">
        <v>7</v>
      </c>
      <c r="I70" s="67" t="s">
        <v>8</v>
      </c>
      <c r="J70" s="67" t="s">
        <v>9</v>
      </c>
      <c r="K70" s="67" t="s">
        <v>10</v>
      </c>
      <c r="L70" s="142"/>
    </row>
    <row r="71" spans="1:12" s="47" customFormat="1" ht="19.5" customHeight="1" x14ac:dyDescent="0.2">
      <c r="B71" s="51" t="s">
        <v>21</v>
      </c>
      <c r="C71" s="49">
        <f t="shared" ref="C71:K71" si="4">IF($L$25=0,C24,C25)</f>
        <v>0</v>
      </c>
      <c r="D71" s="49">
        <f t="shared" si="4"/>
        <v>0</v>
      </c>
      <c r="E71" s="49">
        <f t="shared" si="4"/>
        <v>0</v>
      </c>
      <c r="F71" s="49">
        <f t="shared" si="4"/>
        <v>0</v>
      </c>
      <c r="G71" s="49">
        <f t="shared" si="4"/>
        <v>0</v>
      </c>
      <c r="H71" s="49">
        <f t="shared" si="4"/>
        <v>0</v>
      </c>
      <c r="I71" s="49">
        <f t="shared" si="4"/>
        <v>0</v>
      </c>
      <c r="J71" s="49">
        <f t="shared" si="4"/>
        <v>0</v>
      </c>
      <c r="K71" s="49">
        <f t="shared" si="4"/>
        <v>0</v>
      </c>
      <c r="L71" s="66">
        <f>SUM(C71:K71)</f>
        <v>0</v>
      </c>
    </row>
    <row r="72" spans="1:12" s="47" customFormat="1" ht="18.75" customHeight="1" x14ac:dyDescent="0.2">
      <c r="B72" s="71" t="s">
        <v>222</v>
      </c>
      <c r="C72" s="153" t="s">
        <v>53</v>
      </c>
      <c r="D72" s="154"/>
      <c r="E72" s="155"/>
      <c r="F72" s="153">
        <f>SUM(C71:D71,F71:G71)</f>
        <v>0</v>
      </c>
      <c r="G72" s="155"/>
      <c r="H72" s="72">
        <f>SUM(E71,H71)</f>
        <v>0</v>
      </c>
      <c r="I72" s="153">
        <f>SUM(I71:J71)</f>
        <v>0</v>
      </c>
      <c r="J72" s="155"/>
      <c r="K72" s="72">
        <f>SUM(K71)</f>
        <v>0</v>
      </c>
      <c r="L72" s="75">
        <f>SUM(F72:K72)</f>
        <v>0</v>
      </c>
    </row>
    <row r="73" spans="1:12" s="47" customFormat="1" ht="19.5" customHeight="1" x14ac:dyDescent="0.2">
      <c r="B73" s="73" t="s">
        <v>215</v>
      </c>
      <c r="C73" s="217">
        <f>SUM(C71:I71)</f>
        <v>0</v>
      </c>
      <c r="D73" s="218"/>
      <c r="E73" s="218"/>
      <c r="F73" s="218"/>
      <c r="G73" s="218"/>
      <c r="H73" s="218"/>
      <c r="I73" s="219"/>
      <c r="J73" s="153">
        <f>SUM(J71:K71)</f>
        <v>0</v>
      </c>
      <c r="K73" s="155"/>
      <c r="L73" s="75">
        <f>SUM(C73:K73)</f>
        <v>0</v>
      </c>
    </row>
    <row r="74" spans="1:12" s="47" customFormat="1" x14ac:dyDescent="0.2"/>
    <row r="75" spans="1:12" s="47" customFormat="1" ht="27" customHeight="1" x14ac:dyDescent="0.2">
      <c r="A75" s="47" t="s">
        <v>212</v>
      </c>
    </row>
    <row r="76" spans="1:12" s="47" customFormat="1" x14ac:dyDescent="0.2">
      <c r="B76" s="142"/>
      <c r="C76" s="143" t="s">
        <v>0</v>
      </c>
      <c r="D76" s="143"/>
      <c r="E76" s="143"/>
      <c r="F76" s="142" t="s">
        <v>1</v>
      </c>
      <c r="G76" s="142"/>
      <c r="H76" s="142"/>
      <c r="I76" s="142" t="s">
        <v>2</v>
      </c>
      <c r="J76" s="142"/>
      <c r="K76" s="142"/>
      <c r="L76" s="142" t="s">
        <v>3</v>
      </c>
    </row>
    <row r="77" spans="1:12" s="47" customFormat="1" ht="24" x14ac:dyDescent="0.2">
      <c r="B77" s="142"/>
      <c r="C77" s="68" t="s">
        <v>14</v>
      </c>
      <c r="D77" s="68" t="s">
        <v>15</v>
      </c>
      <c r="E77" s="68" t="s">
        <v>16</v>
      </c>
      <c r="F77" s="68" t="s">
        <v>14</v>
      </c>
      <c r="G77" s="68" t="s">
        <v>15</v>
      </c>
      <c r="H77" s="68" t="s">
        <v>16</v>
      </c>
      <c r="I77" s="68" t="s">
        <v>17</v>
      </c>
      <c r="J77" s="68" t="s">
        <v>18</v>
      </c>
      <c r="K77" s="68" t="s">
        <v>19</v>
      </c>
      <c r="L77" s="142"/>
    </row>
    <row r="78" spans="1:12" s="47" customFormat="1" ht="19.5" customHeight="1" x14ac:dyDescent="0.2">
      <c r="B78" s="163" t="s">
        <v>133</v>
      </c>
      <c r="C78" s="49">
        <f t="shared" ref="C78:K78" si="5">IF($L$38=0,C35,C38)</f>
        <v>0</v>
      </c>
      <c r="D78" s="49">
        <f t="shared" si="5"/>
        <v>0</v>
      </c>
      <c r="E78" s="49">
        <f t="shared" si="5"/>
        <v>0</v>
      </c>
      <c r="F78" s="49">
        <f t="shared" si="5"/>
        <v>0</v>
      </c>
      <c r="G78" s="49">
        <f t="shared" si="5"/>
        <v>0</v>
      </c>
      <c r="H78" s="49">
        <f t="shared" si="5"/>
        <v>0</v>
      </c>
      <c r="I78" s="49">
        <f t="shared" si="5"/>
        <v>0</v>
      </c>
      <c r="J78" s="49">
        <f t="shared" si="5"/>
        <v>0</v>
      </c>
      <c r="K78" s="49">
        <f t="shared" si="5"/>
        <v>0</v>
      </c>
      <c r="L78" s="159">
        <f>SUM(C80:K80)</f>
        <v>0</v>
      </c>
    </row>
    <row r="79" spans="1:12" s="47" customFormat="1" x14ac:dyDescent="0.2">
      <c r="B79" s="164"/>
      <c r="C79" s="50"/>
      <c r="D79" s="50"/>
      <c r="E79" s="50"/>
      <c r="F79" s="50"/>
      <c r="G79" s="50"/>
      <c r="H79" s="50"/>
      <c r="I79" s="162">
        <f>SUM(I78:J78)</f>
        <v>0</v>
      </c>
      <c r="J79" s="162"/>
      <c r="K79" s="50"/>
      <c r="L79" s="160"/>
    </row>
    <row r="80" spans="1:12" s="47" customFormat="1" x14ac:dyDescent="0.2">
      <c r="B80" s="165"/>
      <c r="C80" s="162">
        <f>SUM(C78:E78)</f>
        <v>0</v>
      </c>
      <c r="D80" s="162"/>
      <c r="E80" s="162"/>
      <c r="F80" s="162">
        <f>SUM(F78:H78)</f>
        <v>0</v>
      </c>
      <c r="G80" s="162"/>
      <c r="H80" s="162"/>
      <c r="I80" s="162">
        <f>SUM(I78:K78)</f>
        <v>0</v>
      </c>
      <c r="J80" s="162"/>
      <c r="K80" s="162"/>
      <c r="L80" s="161"/>
    </row>
    <row r="81" spans="1:14" s="47" customFormat="1" ht="18.75" customHeight="1" x14ac:dyDescent="0.2">
      <c r="B81" s="71" t="s">
        <v>220</v>
      </c>
      <c r="C81" s="153" t="s">
        <v>53</v>
      </c>
      <c r="D81" s="154"/>
      <c r="E81" s="155"/>
      <c r="F81" s="153">
        <f>SUM(C78:D78,F78:G78)</f>
        <v>0</v>
      </c>
      <c r="G81" s="155"/>
      <c r="H81" s="72">
        <f>SUM(E78,H78)</f>
        <v>0</v>
      </c>
      <c r="I81" s="153">
        <f>SUM(I78:J78)</f>
        <v>0</v>
      </c>
      <c r="J81" s="155"/>
      <c r="K81" s="72">
        <f>SUM(K78)</f>
        <v>0</v>
      </c>
      <c r="L81" s="75">
        <f>SUM(F81:K81)</f>
        <v>0</v>
      </c>
    </row>
    <row r="82" spans="1:14" s="47" customFormat="1" ht="19.5" customHeight="1" x14ac:dyDescent="0.2">
      <c r="B82" s="73" t="s">
        <v>215</v>
      </c>
      <c r="C82" s="217">
        <f>SUM(C78:I78)</f>
        <v>0</v>
      </c>
      <c r="D82" s="218"/>
      <c r="E82" s="218"/>
      <c r="F82" s="218"/>
      <c r="G82" s="218"/>
      <c r="H82" s="218"/>
      <c r="I82" s="219"/>
      <c r="J82" s="153">
        <f>SUM(J78:K78)</f>
        <v>0</v>
      </c>
      <c r="K82" s="155"/>
      <c r="L82" s="75">
        <f>SUM(C82:K82)</f>
        <v>0</v>
      </c>
    </row>
    <row r="83" spans="1:14" s="24" customFormat="1" ht="22.5" customHeight="1" x14ac:dyDescent="0.2">
      <c r="A83" s="24" t="s">
        <v>96</v>
      </c>
    </row>
    <row r="84" spans="1:14" s="24" customFormat="1" ht="22.5" customHeight="1" x14ac:dyDescent="0.2">
      <c r="A84" s="24" t="s">
        <v>98</v>
      </c>
    </row>
    <row r="85" spans="1:14" s="14" customFormat="1" ht="30" customHeight="1" x14ac:dyDescent="0.2">
      <c r="B85" s="15"/>
      <c r="C85" s="166" t="s">
        <v>20</v>
      </c>
      <c r="D85" s="166"/>
      <c r="E85" s="166" t="s">
        <v>36</v>
      </c>
      <c r="F85" s="166"/>
      <c r="G85" s="167" t="s">
        <v>22</v>
      </c>
      <c r="H85" s="168"/>
      <c r="I85" s="166" t="s">
        <v>34</v>
      </c>
      <c r="J85" s="166"/>
      <c r="K85" s="166"/>
      <c r="L85" s="166"/>
    </row>
    <row r="86" spans="1:14" s="14" customFormat="1" ht="30" customHeight="1" x14ac:dyDescent="0.2">
      <c r="B86" s="19" t="s">
        <v>101</v>
      </c>
      <c r="C86" s="169">
        <f>ROUND(SUM(C87:D90),0)</f>
        <v>0</v>
      </c>
      <c r="D86" s="170"/>
      <c r="E86" s="169">
        <f>ROUND(SUM(E87:F90),0)</f>
        <v>0</v>
      </c>
      <c r="F86" s="170"/>
      <c r="G86" s="169">
        <f>ROUND(SUM(G87:H90),0)</f>
        <v>0</v>
      </c>
      <c r="H86" s="170"/>
      <c r="I86" s="173" t="s">
        <v>109</v>
      </c>
      <c r="J86" s="174"/>
      <c r="K86" s="174"/>
      <c r="L86" s="175"/>
    </row>
    <row r="87" spans="1:14" s="14" customFormat="1" ht="30" customHeight="1" x14ac:dyDescent="0.2">
      <c r="B87" s="26" t="s">
        <v>102</v>
      </c>
      <c r="C87" s="220">
        <f>ROUNDDOWN($K$62/年齢別基準!$D$3,1)</f>
        <v>0</v>
      </c>
      <c r="D87" s="221"/>
      <c r="E87" s="220">
        <f>ROUNDDOWN($K$71/年齢別基準!$D$3,1)</f>
        <v>0</v>
      </c>
      <c r="F87" s="221"/>
      <c r="G87" s="220">
        <f>ROUNDDOWN($K$78/年齢別基準!$D$3,1)</f>
        <v>0</v>
      </c>
      <c r="H87" s="221"/>
      <c r="I87" s="222" t="s">
        <v>106</v>
      </c>
      <c r="J87" s="223"/>
      <c r="K87" s="223"/>
      <c r="L87" s="224"/>
      <c r="N87" s="14" t="s">
        <v>143</v>
      </c>
    </row>
    <row r="88" spans="1:14" s="14" customFormat="1" ht="30" customHeight="1" x14ac:dyDescent="0.2">
      <c r="B88" s="27" t="s">
        <v>103</v>
      </c>
      <c r="C88" s="183">
        <f>ROUNDDOWN(SUM($I$62:$J$62)/年齢別基準!$D$4,1)</f>
        <v>0</v>
      </c>
      <c r="D88" s="184"/>
      <c r="E88" s="183">
        <f>ROUNDDOWN(SUM($I$71:$J$71)/年齢別基準!$D$4,1)</f>
        <v>0</v>
      </c>
      <c r="F88" s="184"/>
      <c r="G88" s="183">
        <f>ROUNDDOWN(SUM($I$78:$J$78)/年齢別基準!$D$4,1)</f>
        <v>0</v>
      </c>
      <c r="H88" s="184"/>
      <c r="I88" s="187" t="s">
        <v>108</v>
      </c>
      <c r="J88" s="188"/>
      <c r="K88" s="188"/>
      <c r="L88" s="189"/>
      <c r="N88" s="14" t="s">
        <v>143</v>
      </c>
    </row>
    <row r="89" spans="1:14" s="14" customFormat="1" ht="30" customHeight="1" x14ac:dyDescent="0.2">
      <c r="B89" s="28" t="s">
        <v>104</v>
      </c>
      <c r="C89" s="183">
        <f>ROUNDDOWN(SUM($E$62,$H$62)/年齢別基準!$D$6,1)</f>
        <v>0</v>
      </c>
      <c r="D89" s="184"/>
      <c r="E89" s="183">
        <f>ROUNDDOWN(SUM($E$71,$H$71)/年齢別基準!$D$6,1)</f>
        <v>0</v>
      </c>
      <c r="F89" s="184"/>
      <c r="G89" s="183">
        <f>ROUNDDOWN(SUM($E$78,$H$78)/年齢別基準!$D$6,1)</f>
        <v>0</v>
      </c>
      <c r="H89" s="184"/>
      <c r="I89" s="187" t="s">
        <v>115</v>
      </c>
      <c r="J89" s="188"/>
      <c r="K89" s="188"/>
      <c r="L89" s="189"/>
      <c r="N89" s="14" t="s">
        <v>143</v>
      </c>
    </row>
    <row r="90" spans="1:14" s="14" customFormat="1" ht="30" customHeight="1" x14ac:dyDescent="0.2">
      <c r="B90" s="27" t="s">
        <v>105</v>
      </c>
      <c r="C90" s="183">
        <f>ROUNDDOWN(SUM($C$62,$D$62,$F$62,$G$62)/年齢別基準!$D$7,1)</f>
        <v>0</v>
      </c>
      <c r="D90" s="184"/>
      <c r="E90" s="183">
        <f>ROUNDDOWN(SUM($C$71,$D$71,$F$71,$G$71)/年齢別基準!$D$7,1)</f>
        <v>0</v>
      </c>
      <c r="F90" s="184"/>
      <c r="G90" s="183">
        <f>ROUNDDOWN(SUM($C$78,$D$78,$F$78,$G$78)/年齢別基準!$D$7,1)</f>
        <v>0</v>
      </c>
      <c r="H90" s="184"/>
      <c r="I90" s="187" t="s">
        <v>116</v>
      </c>
      <c r="J90" s="188"/>
      <c r="K90" s="188"/>
      <c r="L90" s="189"/>
      <c r="N90" s="14" t="s">
        <v>143</v>
      </c>
    </row>
    <row r="91" spans="1:14" s="14" customFormat="1" ht="30" customHeight="1" x14ac:dyDescent="0.2">
      <c r="B91" s="19" t="s">
        <v>100</v>
      </c>
      <c r="C91" s="169">
        <f>$C$46</f>
        <v>0</v>
      </c>
      <c r="D91" s="170"/>
      <c r="E91" s="169">
        <f>C91</f>
        <v>0</v>
      </c>
      <c r="F91" s="170"/>
      <c r="G91" s="169">
        <f>C91</f>
        <v>0</v>
      </c>
      <c r="H91" s="170"/>
      <c r="I91" s="180"/>
      <c r="J91" s="181"/>
      <c r="K91" s="181"/>
      <c r="L91" s="182"/>
      <c r="N91" s="14" t="s">
        <v>73</v>
      </c>
    </row>
    <row r="92" spans="1:14" s="14" customFormat="1" ht="30" customHeight="1" x14ac:dyDescent="0.2">
      <c r="B92" s="25" t="s">
        <v>25</v>
      </c>
      <c r="C92" s="203" t="str">
        <f>IF(C86=0,"未判定",IF(C86&lt;=C91,"基準適合","基準不適合"))</f>
        <v>未判定</v>
      </c>
      <c r="D92" s="204"/>
      <c r="E92" s="203" t="str">
        <f>IF(E86=0,"未判定",IF(E86&lt;=E91,"基準適合","基準不適合"))</f>
        <v>未判定</v>
      </c>
      <c r="F92" s="204"/>
      <c r="G92" s="203" t="str">
        <f>IF(G86=0,"未判定",IF(G86&lt;=G91,"基準適合","基準不適合"))</f>
        <v>未判定</v>
      </c>
      <c r="H92" s="204"/>
      <c r="I92" s="230" t="s">
        <v>39</v>
      </c>
      <c r="J92" s="231"/>
      <c r="K92" s="231"/>
      <c r="L92" s="232"/>
    </row>
    <row r="93" spans="1:14" s="14" customFormat="1" ht="22.5" customHeight="1" x14ac:dyDescent="0.2"/>
    <row r="94" spans="1:14" s="24" customFormat="1" ht="22.5" customHeight="1" x14ac:dyDescent="0.2">
      <c r="A94" s="24" t="s">
        <v>99</v>
      </c>
    </row>
    <row r="95" spans="1:14" s="14" customFormat="1" ht="30" customHeight="1" x14ac:dyDescent="0.2">
      <c r="B95" s="15"/>
      <c r="C95" s="166" t="s">
        <v>20</v>
      </c>
      <c r="D95" s="166"/>
      <c r="E95" s="166" t="s">
        <v>36</v>
      </c>
      <c r="F95" s="166"/>
      <c r="G95" s="167" t="s">
        <v>22</v>
      </c>
      <c r="H95" s="168"/>
      <c r="I95" s="166" t="s">
        <v>34</v>
      </c>
      <c r="J95" s="166"/>
      <c r="K95" s="166"/>
      <c r="L95" s="166"/>
    </row>
    <row r="96" spans="1:14" s="14" customFormat="1" ht="30" customHeight="1" x14ac:dyDescent="0.2">
      <c r="B96" s="19" t="s">
        <v>101</v>
      </c>
      <c r="C96" s="169">
        <f>ROUND(SUM(C97:D100),0)</f>
        <v>0</v>
      </c>
      <c r="D96" s="170"/>
      <c r="E96" s="169">
        <f>ROUND(SUM(E97:F100),0)</f>
        <v>0</v>
      </c>
      <c r="F96" s="170"/>
      <c r="G96" s="169">
        <f>ROUND(SUM(G97:H100),0)</f>
        <v>0</v>
      </c>
      <c r="H96" s="170"/>
      <c r="I96" s="173" t="s">
        <v>109</v>
      </c>
      <c r="J96" s="174"/>
      <c r="K96" s="174"/>
      <c r="L96" s="175"/>
    </row>
    <row r="97" spans="1:14" s="14" customFormat="1" ht="30" customHeight="1" x14ac:dyDescent="0.2">
      <c r="B97" s="26" t="s">
        <v>102</v>
      </c>
      <c r="C97" s="220">
        <f>ROUNDDOWN($K$62/年齢別基準!$C$3,1)</f>
        <v>0</v>
      </c>
      <c r="D97" s="221"/>
      <c r="E97" s="220">
        <f>ROUNDDOWN($K$71/年齢別基準!$C$3,1)</f>
        <v>0</v>
      </c>
      <c r="F97" s="221"/>
      <c r="G97" s="220">
        <f>ROUNDDOWN($K$78/年齢別基準!$C$3,1)</f>
        <v>0</v>
      </c>
      <c r="H97" s="221"/>
      <c r="I97" s="222" t="s">
        <v>106</v>
      </c>
      <c r="J97" s="223"/>
      <c r="K97" s="223"/>
      <c r="L97" s="224"/>
      <c r="N97" s="14" t="s">
        <v>144</v>
      </c>
    </row>
    <row r="98" spans="1:14" s="14" customFormat="1" ht="30" customHeight="1" x14ac:dyDescent="0.2">
      <c r="B98" s="27" t="s">
        <v>103</v>
      </c>
      <c r="C98" s="183">
        <f>ROUNDDOWN(SUM($I$62:$J$62)/年齢別基準!$C$4,1)</f>
        <v>0</v>
      </c>
      <c r="D98" s="184"/>
      <c r="E98" s="183">
        <f>ROUNDDOWN(SUM($I$71:$J$71)/年齢別基準!$C$4,1)</f>
        <v>0</v>
      </c>
      <c r="F98" s="184"/>
      <c r="G98" s="183">
        <f>ROUNDDOWN(SUM($I$78:$J$78)/年齢別基準!$C$4,1)</f>
        <v>0</v>
      </c>
      <c r="H98" s="184"/>
      <c r="I98" s="187" t="s">
        <v>108</v>
      </c>
      <c r="J98" s="188"/>
      <c r="K98" s="188"/>
      <c r="L98" s="189"/>
      <c r="N98" s="14" t="s">
        <v>145</v>
      </c>
    </row>
    <row r="99" spans="1:14" s="14" customFormat="1" ht="30" customHeight="1" x14ac:dyDescent="0.2">
      <c r="B99" s="28" t="s">
        <v>104</v>
      </c>
      <c r="C99" s="183">
        <f>ROUNDDOWN(SUM($E$62,$H$62)/年齢別基準!$C$6,1)</f>
        <v>0</v>
      </c>
      <c r="D99" s="184"/>
      <c r="E99" s="183">
        <f>ROUNDDOWN(SUM($E$71,$H$71)/年齢別基準!$C$6,1)</f>
        <v>0</v>
      </c>
      <c r="F99" s="184"/>
      <c r="G99" s="183">
        <f>ROUNDDOWN(SUM($E$78,$H$78)/年齢別基準!$C$6,1)</f>
        <v>0</v>
      </c>
      <c r="H99" s="184"/>
      <c r="I99" s="187" t="s">
        <v>113</v>
      </c>
      <c r="J99" s="188"/>
      <c r="K99" s="188"/>
      <c r="L99" s="189"/>
      <c r="N99" s="14" t="s">
        <v>146</v>
      </c>
    </row>
    <row r="100" spans="1:14" s="14" customFormat="1" ht="30" customHeight="1" x14ac:dyDescent="0.2">
      <c r="B100" s="29" t="s">
        <v>105</v>
      </c>
      <c r="C100" s="225">
        <f>ROUNDDOWN(SUM($C$62,$D$62,$F$62,$G$62)/年齢別基準!$C$7,1)</f>
        <v>0</v>
      </c>
      <c r="D100" s="226"/>
      <c r="E100" s="225">
        <f>ROUNDDOWN(SUM($C$71,$D$71,$F$71,$G$71)/年齢別基準!$C$7,1)</f>
        <v>0</v>
      </c>
      <c r="F100" s="226"/>
      <c r="G100" s="225">
        <f>ROUNDDOWN(SUM($C$78,$D$78,$F$78,$G$78)/年齢別基準!$C$7,1)</f>
        <v>0</v>
      </c>
      <c r="H100" s="226"/>
      <c r="I100" s="227" t="s">
        <v>114</v>
      </c>
      <c r="J100" s="228"/>
      <c r="K100" s="228"/>
      <c r="L100" s="229"/>
      <c r="N100" s="14" t="s">
        <v>147</v>
      </c>
    </row>
    <row r="101" spans="1:14" s="14" customFormat="1" ht="30" customHeight="1" x14ac:dyDescent="0.2">
      <c r="B101" s="19" t="s">
        <v>100</v>
      </c>
      <c r="C101" s="169">
        <f>$C$46</f>
        <v>0</v>
      </c>
      <c r="D101" s="170"/>
      <c r="E101" s="169">
        <f>C101</f>
        <v>0</v>
      </c>
      <c r="F101" s="170"/>
      <c r="G101" s="169">
        <f>C101</f>
        <v>0</v>
      </c>
      <c r="H101" s="170"/>
      <c r="I101" s="180"/>
      <c r="J101" s="181"/>
      <c r="K101" s="181"/>
      <c r="L101" s="182"/>
      <c r="N101" s="14" t="s">
        <v>73</v>
      </c>
    </row>
    <row r="102" spans="1:14" s="14" customFormat="1" ht="30" customHeight="1" x14ac:dyDescent="0.2">
      <c r="B102" s="25" t="s">
        <v>25</v>
      </c>
      <c r="C102" s="203" t="str">
        <f>IF(C96=0,"未判定",IF(C96&lt;=C101,"基準適合","基準不適合"))</f>
        <v>未判定</v>
      </c>
      <c r="D102" s="204"/>
      <c r="E102" s="203" t="str">
        <f>IF(E96=0,"未判定",IF(E96&lt;=E101,"基準適合","基準不適合"))</f>
        <v>未判定</v>
      </c>
      <c r="F102" s="204"/>
      <c r="G102" s="203" t="str">
        <f>IF(G96=0,"未判定",IF(G96&lt;=G101,"基準適合","基準不適合"))</f>
        <v>未判定</v>
      </c>
      <c r="H102" s="204"/>
      <c r="I102" s="230" t="s">
        <v>39</v>
      </c>
      <c r="J102" s="231"/>
      <c r="K102" s="231"/>
      <c r="L102" s="232"/>
    </row>
    <row r="103" spans="1:14" s="14" customFormat="1" ht="22.5" customHeight="1" x14ac:dyDescent="0.2"/>
    <row r="104" spans="1:14" s="24" customFormat="1" ht="22.5" customHeight="1" x14ac:dyDescent="0.2">
      <c r="A104" s="24" t="s">
        <v>97</v>
      </c>
    </row>
    <row r="105" spans="1:14" s="24" customFormat="1" ht="22.5" customHeight="1" x14ac:dyDescent="0.2">
      <c r="A105" s="24" t="s">
        <v>162</v>
      </c>
    </row>
    <row r="106" spans="1:14" s="14" customFormat="1" ht="30" customHeight="1" x14ac:dyDescent="0.2">
      <c r="B106" s="15"/>
      <c r="C106" s="166" t="s">
        <v>20</v>
      </c>
      <c r="D106" s="166"/>
      <c r="E106" s="166" t="s">
        <v>36</v>
      </c>
      <c r="F106" s="166"/>
      <c r="G106" s="167" t="s">
        <v>22</v>
      </c>
      <c r="H106" s="168"/>
      <c r="I106" s="166" t="s">
        <v>34</v>
      </c>
      <c r="J106" s="166"/>
      <c r="K106" s="166"/>
      <c r="L106" s="166"/>
    </row>
    <row r="107" spans="1:14" s="14" customFormat="1" ht="30" customHeight="1" x14ac:dyDescent="0.2">
      <c r="B107" s="15" t="s">
        <v>44</v>
      </c>
      <c r="C107" s="209">
        <f>SUM(C108:D110)</f>
        <v>0</v>
      </c>
      <c r="D107" s="210"/>
      <c r="E107" s="209">
        <f>SUM(E108:F110)</f>
        <v>0</v>
      </c>
      <c r="F107" s="210"/>
      <c r="G107" s="209">
        <f>SUM(G108:H110)</f>
        <v>0</v>
      </c>
      <c r="H107" s="210"/>
      <c r="I107" s="237" t="s">
        <v>37</v>
      </c>
      <c r="J107" s="174"/>
      <c r="K107" s="174"/>
      <c r="L107" s="175"/>
    </row>
    <row r="108" spans="1:14" s="14" customFormat="1" ht="30" customHeight="1" x14ac:dyDescent="0.2">
      <c r="B108" s="16" t="s">
        <v>29</v>
      </c>
      <c r="C108" s="197">
        <f>IF($C$47="",0,VLOOKUP($C$47,面積!$B$7:$C$19,2))</f>
        <v>0</v>
      </c>
      <c r="D108" s="198"/>
      <c r="E108" s="197">
        <f>C108</f>
        <v>0</v>
      </c>
      <c r="F108" s="198"/>
      <c r="G108" s="197">
        <f>C108</f>
        <v>0</v>
      </c>
      <c r="H108" s="198"/>
      <c r="I108" s="222" t="s">
        <v>66</v>
      </c>
      <c r="J108" s="223"/>
      <c r="K108" s="223"/>
      <c r="L108" s="224"/>
      <c r="N108" s="14" t="s">
        <v>149</v>
      </c>
    </row>
    <row r="109" spans="1:14" s="14" customFormat="1" ht="30" customHeight="1" x14ac:dyDescent="0.2">
      <c r="B109" s="17" t="s">
        <v>32</v>
      </c>
      <c r="C109" s="235">
        <f>年齢別基準!$E$3*保育所型認定こども園!$K$62+年齢別基準!$E$4*保育所型認定こども園!$J$62</f>
        <v>0</v>
      </c>
      <c r="D109" s="236"/>
      <c r="E109" s="235">
        <f>年齢別基準!$E$3*保育所型認定こども園!$J$71+年齢別基準!$E$4*保育所型認定こども園!$K$71</f>
        <v>0</v>
      </c>
      <c r="F109" s="236"/>
      <c r="G109" s="235">
        <f>年齢別基準!$E$3*$K$78+年齢別基準!$E$4*保育所型認定こども園!$J$78</f>
        <v>0</v>
      </c>
      <c r="H109" s="236"/>
      <c r="I109" s="187" t="s">
        <v>33</v>
      </c>
      <c r="J109" s="188"/>
      <c r="K109" s="188"/>
      <c r="L109" s="189"/>
      <c r="N109" s="14" t="s">
        <v>151</v>
      </c>
    </row>
    <row r="110" spans="1:14" s="14" customFormat="1" ht="30" customHeight="1" x14ac:dyDescent="0.2">
      <c r="B110" s="18" t="s">
        <v>31</v>
      </c>
      <c r="C110" s="246">
        <f>年齢別基準!$E$5*$I$62</f>
        <v>0</v>
      </c>
      <c r="D110" s="247"/>
      <c r="E110" s="246">
        <f>年齢別基準!$E$5*$I$71</f>
        <v>0</v>
      </c>
      <c r="F110" s="247"/>
      <c r="G110" s="246">
        <f>年齢別基準!$E$5*$I$78</f>
        <v>0</v>
      </c>
      <c r="H110" s="247"/>
      <c r="I110" s="227" t="s">
        <v>35</v>
      </c>
      <c r="J110" s="228"/>
      <c r="K110" s="228"/>
      <c r="L110" s="229"/>
      <c r="N110" s="14" t="s">
        <v>152</v>
      </c>
    </row>
    <row r="111" spans="1:14" s="14" customFormat="1" ht="30" customHeight="1" x14ac:dyDescent="0.2">
      <c r="B111" s="19" t="s">
        <v>24</v>
      </c>
      <c r="C111" s="209">
        <f>$C$49</f>
        <v>0</v>
      </c>
      <c r="D111" s="210"/>
      <c r="E111" s="209">
        <f>C111</f>
        <v>0</v>
      </c>
      <c r="F111" s="210"/>
      <c r="G111" s="209">
        <f>C111</f>
        <v>0</v>
      </c>
      <c r="H111" s="210"/>
      <c r="I111" s="180"/>
      <c r="J111" s="181"/>
      <c r="K111" s="181"/>
      <c r="L111" s="182"/>
      <c r="N111" s="14" t="s">
        <v>73</v>
      </c>
    </row>
    <row r="112" spans="1:14" s="14" customFormat="1" ht="30" customHeight="1" x14ac:dyDescent="0.2">
      <c r="B112" s="25" t="s">
        <v>25</v>
      </c>
      <c r="C112" s="203" t="str">
        <f>IF(C107=0,"未判定",IF(C107&lt;=C111,"基準適合","基準不適合"))</f>
        <v>未判定</v>
      </c>
      <c r="D112" s="204"/>
      <c r="E112" s="203" t="str">
        <f>IF(E107=0,"未判定",IF(E107&lt;=E111,"基準適合","基準不適合"))</f>
        <v>未判定</v>
      </c>
      <c r="F112" s="204"/>
      <c r="G112" s="203" t="str">
        <f>IF(G107=0,"未判定",IF(G107&lt;=G111,"基準適合","基準不適合"))</f>
        <v>未判定</v>
      </c>
      <c r="H112" s="204"/>
      <c r="I112" s="230" t="s">
        <v>39</v>
      </c>
      <c r="J112" s="231"/>
      <c r="K112" s="231"/>
      <c r="L112" s="232"/>
    </row>
    <row r="113" spans="1:14" s="14" customFormat="1" ht="22.5" customHeight="1" x14ac:dyDescent="0.2"/>
    <row r="114" spans="1:14" s="24" customFormat="1" ht="22.5" customHeight="1" x14ac:dyDescent="0.2">
      <c r="A114" s="24" t="s">
        <v>166</v>
      </c>
    </row>
    <row r="115" spans="1:14" s="14" customFormat="1" ht="30" customHeight="1" x14ac:dyDescent="0.2">
      <c r="B115" s="15"/>
      <c r="C115" s="166" t="s">
        <v>20</v>
      </c>
      <c r="D115" s="166"/>
      <c r="E115" s="166" t="s">
        <v>36</v>
      </c>
      <c r="F115" s="166"/>
      <c r="G115" s="167" t="s">
        <v>22</v>
      </c>
      <c r="H115" s="168"/>
      <c r="I115" s="166" t="s">
        <v>34</v>
      </c>
      <c r="J115" s="166"/>
      <c r="K115" s="166"/>
      <c r="L115" s="166"/>
    </row>
    <row r="116" spans="1:14" s="14" customFormat="1" ht="30" customHeight="1" x14ac:dyDescent="0.2">
      <c r="B116" s="15" t="s">
        <v>44</v>
      </c>
      <c r="C116" s="209">
        <f>SUM(C117:D118)</f>
        <v>0</v>
      </c>
      <c r="D116" s="210"/>
      <c r="E116" s="209">
        <f>SUM(E117:F118)</f>
        <v>0</v>
      </c>
      <c r="F116" s="210"/>
      <c r="G116" s="209">
        <f>SUM(G117:H118)</f>
        <v>0</v>
      </c>
      <c r="H116" s="210"/>
      <c r="I116" s="237" t="s">
        <v>37</v>
      </c>
      <c r="J116" s="174"/>
      <c r="K116" s="174"/>
      <c r="L116" s="175"/>
      <c r="N116" s="14" t="s">
        <v>167</v>
      </c>
    </row>
    <row r="117" spans="1:14" s="14" customFormat="1" ht="30" customHeight="1" x14ac:dyDescent="0.2">
      <c r="B117" s="17" t="s">
        <v>169</v>
      </c>
      <c r="C117" s="235">
        <f>年齢別基準!$E$3*保育所型認定こども園!$K$62+年齢別基準!$E$4*保育所型認定こども園!$J$62</f>
        <v>0</v>
      </c>
      <c r="D117" s="236"/>
      <c r="E117" s="235">
        <f>年齢別基準!$E$3*保育所型認定こども園!$J$71+年齢別基準!$E$4*保育所型認定こども園!$K$71</f>
        <v>0</v>
      </c>
      <c r="F117" s="236"/>
      <c r="G117" s="235">
        <f>年齢別基準!$E$3*$K$78+年齢別基準!$E$4*保育所型認定こども園!$J$78</f>
        <v>0</v>
      </c>
      <c r="H117" s="236"/>
      <c r="I117" s="264" t="s">
        <v>77</v>
      </c>
      <c r="J117" s="265"/>
      <c r="K117" s="265"/>
      <c r="L117" s="266"/>
      <c r="N117" s="14" t="s">
        <v>151</v>
      </c>
    </row>
    <row r="118" spans="1:14" s="14" customFormat="1" ht="30" customHeight="1" x14ac:dyDescent="0.2">
      <c r="B118" s="18" t="s">
        <v>170</v>
      </c>
      <c r="C118" s="246">
        <f>年齢別基準!$E$5*(SUM(保育所型認定こども園!$C$62:$I$62))</f>
        <v>0</v>
      </c>
      <c r="D118" s="247"/>
      <c r="E118" s="246">
        <f>年齢別基準!$E$5*(SUM(保育所型認定こども園!$C$71:$I$71))</f>
        <v>0</v>
      </c>
      <c r="F118" s="247"/>
      <c r="G118" s="246">
        <f>年齢別基準!$E$5*(SUM(保育所型認定こども園!$C$78:$I$78))</f>
        <v>0</v>
      </c>
      <c r="H118" s="247"/>
      <c r="I118" s="227" t="s">
        <v>41</v>
      </c>
      <c r="J118" s="228"/>
      <c r="K118" s="228"/>
      <c r="L118" s="229"/>
      <c r="N118" s="14" t="s">
        <v>152</v>
      </c>
    </row>
    <row r="119" spans="1:14" s="14" customFormat="1" ht="30" customHeight="1" x14ac:dyDescent="0.2">
      <c r="B119" s="19" t="s">
        <v>24</v>
      </c>
      <c r="C119" s="209">
        <f>$C$49</f>
        <v>0</v>
      </c>
      <c r="D119" s="210"/>
      <c r="E119" s="209">
        <f>C119</f>
        <v>0</v>
      </c>
      <c r="F119" s="210"/>
      <c r="G119" s="209">
        <f>C119</f>
        <v>0</v>
      </c>
      <c r="H119" s="210"/>
      <c r="I119" s="180"/>
      <c r="J119" s="181"/>
      <c r="K119" s="181"/>
      <c r="L119" s="182"/>
      <c r="N119" s="14" t="s">
        <v>73</v>
      </c>
    </row>
    <row r="120" spans="1:14" s="14" customFormat="1" ht="30" customHeight="1" x14ac:dyDescent="0.2">
      <c r="B120" s="25" t="s">
        <v>25</v>
      </c>
      <c r="C120" s="203" t="str">
        <f>IF(C116=0,"未判定",IF(C116&lt;=C119,"基準適合","基準不適合"))</f>
        <v>未判定</v>
      </c>
      <c r="D120" s="204"/>
      <c r="E120" s="203" t="str">
        <f>IF(E116=0,"未判定",IF(E116&lt;=E119,"基準適合","基準不適合"))</f>
        <v>未判定</v>
      </c>
      <c r="F120" s="204"/>
      <c r="G120" s="203" t="str">
        <f>IF(G116=0,"未判定",IF(G116&lt;=G119,"基準適合","基準不適合"))</f>
        <v>未判定</v>
      </c>
      <c r="H120" s="204"/>
      <c r="I120" s="230" t="s">
        <v>39</v>
      </c>
      <c r="J120" s="231"/>
      <c r="K120" s="231"/>
      <c r="L120" s="232"/>
    </row>
    <row r="121" spans="1:14" s="14" customFormat="1" ht="22.5" customHeight="1" x14ac:dyDescent="0.2"/>
    <row r="122" spans="1:14" s="24" customFormat="1" ht="22.5" customHeight="1" x14ac:dyDescent="0.2">
      <c r="A122" s="24" t="s">
        <v>205</v>
      </c>
      <c r="N122" s="24" t="s">
        <v>219</v>
      </c>
    </row>
    <row r="123" spans="1:14" s="14" customFormat="1" ht="30" customHeight="1" x14ac:dyDescent="0.2">
      <c r="B123" s="15"/>
      <c r="C123" s="166" t="s">
        <v>20</v>
      </c>
      <c r="D123" s="166"/>
      <c r="E123" s="166" t="s">
        <v>36</v>
      </c>
      <c r="F123" s="166"/>
      <c r="G123" s="167" t="s">
        <v>22</v>
      </c>
      <c r="H123" s="168"/>
      <c r="I123" s="166" t="s">
        <v>34</v>
      </c>
      <c r="J123" s="166"/>
      <c r="K123" s="166"/>
      <c r="L123" s="166"/>
    </row>
    <row r="124" spans="1:14" s="14" customFormat="1" ht="30" customHeight="1" x14ac:dyDescent="0.2">
      <c r="B124" s="15" t="s">
        <v>44</v>
      </c>
      <c r="C124" s="209">
        <f>年齢別基準!$E$3*($K$62+$J$62)</f>
        <v>0</v>
      </c>
      <c r="D124" s="210"/>
      <c r="E124" s="209">
        <f>年齢別基準!$E$3*($K$71+$J$71)</f>
        <v>0</v>
      </c>
      <c r="F124" s="210"/>
      <c r="G124" s="209">
        <f>年齢別基準!$E$3*($K$78+$J$78)</f>
        <v>0</v>
      </c>
      <c r="H124" s="210"/>
      <c r="I124" s="243" t="s">
        <v>77</v>
      </c>
      <c r="J124" s="244"/>
      <c r="K124" s="244"/>
      <c r="L124" s="245"/>
      <c r="N124" s="14" t="s">
        <v>151</v>
      </c>
    </row>
    <row r="125" spans="1:14" s="14" customFormat="1" ht="30" customHeight="1" x14ac:dyDescent="0.2">
      <c r="B125" s="20" t="s">
        <v>24</v>
      </c>
      <c r="C125" s="209">
        <f>$C$50</f>
        <v>0</v>
      </c>
      <c r="D125" s="210"/>
      <c r="E125" s="209">
        <f>C125</f>
        <v>0</v>
      </c>
      <c r="F125" s="210"/>
      <c r="G125" s="209">
        <f>C125</f>
        <v>0</v>
      </c>
      <c r="H125" s="210"/>
      <c r="I125" s="180"/>
      <c r="J125" s="181"/>
      <c r="K125" s="181"/>
      <c r="L125" s="182"/>
      <c r="N125" s="14" t="s">
        <v>73</v>
      </c>
    </row>
    <row r="126" spans="1:14" s="24" customFormat="1" ht="30" customHeight="1" x14ac:dyDescent="0.2">
      <c r="B126" s="25" t="s">
        <v>25</v>
      </c>
      <c r="C126" s="203" t="str">
        <f>IF(C124=0,"未判定",IF(C124&lt;=C125,"基準適合","基準不適合"))</f>
        <v>未判定</v>
      </c>
      <c r="D126" s="204"/>
      <c r="E126" s="203" t="str">
        <f>IF(E124=0,"未判定",IF(E124&lt;=E125,"基準適合","基準不適合"))</f>
        <v>未判定</v>
      </c>
      <c r="F126" s="204"/>
      <c r="G126" s="203" t="str">
        <f>IF(G124=0,"未判定",IF(G124&lt;=G125,"基準適合","基準不適合"))</f>
        <v>未判定</v>
      </c>
      <c r="H126" s="204"/>
      <c r="I126" s="206" t="s">
        <v>39</v>
      </c>
      <c r="J126" s="207"/>
      <c r="K126" s="207"/>
      <c r="L126" s="208"/>
    </row>
    <row r="127" spans="1:14" s="14" customFormat="1" ht="22.5" customHeight="1" x14ac:dyDescent="0.2"/>
    <row r="128" spans="1:14" s="24" customFormat="1" ht="22.5" customHeight="1" x14ac:dyDescent="0.2">
      <c r="A128" s="24" t="s">
        <v>173</v>
      </c>
    </row>
    <row r="129" spans="1:14" s="14" customFormat="1" ht="30" customHeight="1" x14ac:dyDescent="0.2">
      <c r="B129" s="15"/>
      <c r="C129" s="166" t="s">
        <v>20</v>
      </c>
      <c r="D129" s="166"/>
      <c r="E129" s="166" t="s">
        <v>36</v>
      </c>
      <c r="F129" s="166"/>
      <c r="G129" s="167" t="s">
        <v>22</v>
      </c>
      <c r="H129" s="168"/>
      <c r="I129" s="166" t="s">
        <v>34</v>
      </c>
      <c r="J129" s="166"/>
      <c r="K129" s="166"/>
      <c r="L129" s="166"/>
    </row>
    <row r="130" spans="1:14" s="14" customFormat="1" ht="30" customHeight="1" x14ac:dyDescent="0.2">
      <c r="B130" s="15" t="s">
        <v>44</v>
      </c>
      <c r="C130" s="209">
        <f>年齢別基準!$E$5*SUM(保育所型認定こども園!$C$62:$I$62)</f>
        <v>0</v>
      </c>
      <c r="D130" s="210"/>
      <c r="E130" s="209">
        <f>年齢別基準!$E$5*SUM(保育所型認定こども園!$C$71:$I$71)</f>
        <v>0</v>
      </c>
      <c r="F130" s="210"/>
      <c r="G130" s="209">
        <f>年齢別基準!$E$5*SUM(保育所型認定こども園!$C$78:$I$78)</f>
        <v>0</v>
      </c>
      <c r="H130" s="210"/>
      <c r="I130" s="173" t="s">
        <v>79</v>
      </c>
      <c r="J130" s="201"/>
      <c r="K130" s="201"/>
      <c r="L130" s="202"/>
      <c r="N130" s="14" t="s">
        <v>152</v>
      </c>
    </row>
    <row r="131" spans="1:14" s="14" customFormat="1" ht="30" customHeight="1" x14ac:dyDescent="0.2">
      <c r="B131" s="15" t="s">
        <v>24</v>
      </c>
      <c r="C131" s="209">
        <f>$C$51</f>
        <v>0</v>
      </c>
      <c r="D131" s="210"/>
      <c r="E131" s="209">
        <f>C131</f>
        <v>0</v>
      </c>
      <c r="F131" s="210"/>
      <c r="G131" s="209">
        <f>C131</f>
        <v>0</v>
      </c>
      <c r="H131" s="210"/>
      <c r="I131" s="180"/>
      <c r="J131" s="181"/>
      <c r="K131" s="181"/>
      <c r="L131" s="182"/>
      <c r="N131" s="14" t="s">
        <v>73</v>
      </c>
    </row>
    <row r="132" spans="1:14" s="14" customFormat="1" ht="30" customHeight="1" x14ac:dyDescent="0.2">
      <c r="B132" s="25" t="s">
        <v>25</v>
      </c>
      <c r="C132" s="203" t="str">
        <f>IF(C130=0,"未判定",IF(C130&lt;=C131,"基準適合","基準不適合"))</f>
        <v>未判定</v>
      </c>
      <c r="D132" s="204"/>
      <c r="E132" s="203" t="str">
        <f>IF(E130=0,"未判定",IF(E130&lt;=E131,"基準適合","基準不適合"))</f>
        <v>未判定</v>
      </c>
      <c r="F132" s="204"/>
      <c r="G132" s="203" t="str">
        <f>IF(G130=0,"未判定",IF(G130&lt;=G131,"基準適合","基準不適合"))</f>
        <v>未判定</v>
      </c>
      <c r="H132" s="204"/>
      <c r="I132" s="230" t="s">
        <v>39</v>
      </c>
      <c r="J132" s="231"/>
      <c r="K132" s="231"/>
      <c r="L132" s="232"/>
    </row>
    <row r="133" spans="1:14" s="14" customFormat="1" ht="22.5" customHeight="1" x14ac:dyDescent="0.2"/>
    <row r="134" spans="1:14" s="24" customFormat="1" ht="22.5" customHeight="1" x14ac:dyDescent="0.2">
      <c r="A134" s="24" t="s">
        <v>262</v>
      </c>
    </row>
    <row r="135" spans="1:14" s="14" customFormat="1" ht="30" customHeight="1" x14ac:dyDescent="0.2">
      <c r="B135" s="15"/>
      <c r="C135" s="166" t="s">
        <v>20</v>
      </c>
      <c r="D135" s="166"/>
      <c r="E135" s="166" t="s">
        <v>36</v>
      </c>
      <c r="F135" s="166"/>
      <c r="G135" s="167" t="s">
        <v>22</v>
      </c>
      <c r="H135" s="168"/>
      <c r="I135" s="166" t="s">
        <v>34</v>
      </c>
      <c r="J135" s="166"/>
      <c r="K135" s="166"/>
      <c r="L135" s="166"/>
    </row>
    <row r="136" spans="1:14" s="14" customFormat="1" ht="30" customHeight="1" x14ac:dyDescent="0.2">
      <c r="B136" s="15" t="s">
        <v>44</v>
      </c>
      <c r="C136" s="209">
        <f>MAX(C137:D138)</f>
        <v>0</v>
      </c>
      <c r="D136" s="210"/>
      <c r="E136" s="209">
        <f t="shared" ref="E136" si="6">MAX(E137:F138)</f>
        <v>0</v>
      </c>
      <c r="F136" s="210"/>
      <c r="G136" s="209">
        <f t="shared" ref="G136" si="7">MAX(G137:H138)</f>
        <v>0</v>
      </c>
      <c r="H136" s="210"/>
      <c r="I136" s="237" t="s">
        <v>155</v>
      </c>
      <c r="J136" s="174"/>
      <c r="K136" s="174"/>
      <c r="L136" s="175"/>
      <c r="N136" s="14" t="s">
        <v>150</v>
      </c>
    </row>
    <row r="137" spans="1:14" s="14" customFormat="1" ht="30" customHeight="1" x14ac:dyDescent="0.2">
      <c r="B137" s="39" t="s">
        <v>156</v>
      </c>
      <c r="C137" s="259">
        <f>年齢別基準!$F$5*SUM($C$62:$I$62)</f>
        <v>0</v>
      </c>
      <c r="D137" s="260"/>
      <c r="E137" s="259">
        <f>年齢別基準!$F$5*SUM($C$71:$I$71)</f>
        <v>0</v>
      </c>
      <c r="F137" s="260"/>
      <c r="G137" s="259">
        <f>年齢別基準!$F$5*SUM($C$78:$I$78)</f>
        <v>0</v>
      </c>
      <c r="H137" s="260"/>
      <c r="I137" s="261" t="s">
        <v>154</v>
      </c>
      <c r="J137" s="262"/>
      <c r="K137" s="262"/>
      <c r="L137" s="263"/>
      <c r="N137" s="14" t="s">
        <v>153</v>
      </c>
    </row>
    <row r="138" spans="1:14" s="14" customFormat="1" ht="30" customHeight="1" x14ac:dyDescent="0.2">
      <c r="B138" s="15" t="s">
        <v>157</v>
      </c>
      <c r="C138" s="209">
        <f>SUM(C139:D140)</f>
        <v>0</v>
      </c>
      <c r="D138" s="210"/>
      <c r="E138" s="209">
        <f t="shared" ref="E138" si="8">SUM(E139:F140)</f>
        <v>0</v>
      </c>
      <c r="F138" s="210"/>
      <c r="G138" s="209">
        <f t="shared" ref="G138" si="9">SUM(G139:H140)</f>
        <v>0</v>
      </c>
      <c r="H138" s="210"/>
      <c r="I138" s="180" t="s">
        <v>37</v>
      </c>
      <c r="J138" s="181"/>
      <c r="K138" s="181"/>
      <c r="L138" s="182"/>
      <c r="N138" s="14" t="s">
        <v>161</v>
      </c>
    </row>
    <row r="139" spans="1:14" s="14" customFormat="1" ht="30" customHeight="1" x14ac:dyDescent="0.2">
      <c r="B139" s="16" t="s">
        <v>160</v>
      </c>
      <c r="C139" s="197">
        <f>IF($C$47="",0,VLOOKUP($C$47,面積!$B$7:$F$19,4))</f>
        <v>0</v>
      </c>
      <c r="D139" s="198"/>
      <c r="E139" s="197">
        <f>C139</f>
        <v>0</v>
      </c>
      <c r="F139" s="198"/>
      <c r="G139" s="197">
        <f>C139</f>
        <v>0</v>
      </c>
      <c r="H139" s="198"/>
      <c r="I139" s="213" t="s">
        <v>69</v>
      </c>
      <c r="J139" s="214"/>
      <c r="K139" s="214"/>
      <c r="L139" s="215"/>
    </row>
    <row r="140" spans="1:14" s="14" customFormat="1" ht="30" customHeight="1" x14ac:dyDescent="0.2">
      <c r="B140" s="38" t="s">
        <v>159</v>
      </c>
      <c r="C140" s="254">
        <f>年齢別基準!$F$5*$I$62</f>
        <v>0</v>
      </c>
      <c r="D140" s="255"/>
      <c r="E140" s="254">
        <f>年齢別基準!$F$5*$I$71</f>
        <v>0</v>
      </c>
      <c r="F140" s="255"/>
      <c r="G140" s="254">
        <f>年齢別基準!$F$5*$I$78</f>
        <v>0</v>
      </c>
      <c r="H140" s="255"/>
      <c r="I140" s="256" t="s">
        <v>158</v>
      </c>
      <c r="J140" s="257"/>
      <c r="K140" s="257"/>
      <c r="L140" s="258"/>
    </row>
    <row r="141" spans="1:14" s="14" customFormat="1" ht="30" customHeight="1" x14ac:dyDescent="0.2">
      <c r="B141" s="19" t="s">
        <v>24</v>
      </c>
      <c r="C141" s="209">
        <f>$C$52</f>
        <v>0</v>
      </c>
      <c r="D141" s="210"/>
      <c r="E141" s="209">
        <f>C141</f>
        <v>0</v>
      </c>
      <c r="F141" s="210"/>
      <c r="G141" s="209">
        <f>C141</f>
        <v>0</v>
      </c>
      <c r="H141" s="210"/>
      <c r="I141" s="180"/>
      <c r="J141" s="181"/>
      <c r="K141" s="181"/>
      <c r="L141" s="182"/>
      <c r="N141" s="14" t="s">
        <v>73</v>
      </c>
    </row>
    <row r="142" spans="1:14" s="14" customFormat="1" ht="30" customHeight="1" x14ac:dyDescent="0.2">
      <c r="B142" s="25" t="s">
        <v>25</v>
      </c>
      <c r="C142" s="203" t="str">
        <f>IF(C136=0,"未判定",IF(C136&lt;=C141,"基準適合","基準不適合"))</f>
        <v>未判定</v>
      </c>
      <c r="D142" s="204"/>
      <c r="E142" s="203" t="str">
        <f>IF(E136=0,"未判定",IF(E136&lt;=E141,"基準適合","基準不適合"))</f>
        <v>未判定</v>
      </c>
      <c r="F142" s="204"/>
      <c r="G142" s="203" t="str">
        <f>IF(G136=0,"未判定",IF(G136&lt;=G141,"基準適合","基準不適合"))</f>
        <v>未判定</v>
      </c>
      <c r="H142" s="204"/>
      <c r="I142" s="230" t="s">
        <v>39</v>
      </c>
      <c r="J142" s="231"/>
      <c r="K142" s="231"/>
      <c r="L142" s="232"/>
    </row>
    <row r="143" spans="1:14" s="14" customFormat="1" ht="22.5" customHeight="1" x14ac:dyDescent="0.2"/>
    <row r="144" spans="1:14" s="24" customFormat="1" ht="22.5" customHeight="1" x14ac:dyDescent="0.2">
      <c r="A144" s="24" t="s">
        <v>264</v>
      </c>
    </row>
    <row r="145" spans="2:14" s="14" customFormat="1" ht="30" customHeight="1" x14ac:dyDescent="0.2">
      <c r="B145" s="15"/>
      <c r="C145" s="166" t="s">
        <v>20</v>
      </c>
      <c r="D145" s="166"/>
      <c r="E145" s="166" t="s">
        <v>36</v>
      </c>
      <c r="F145" s="166"/>
      <c r="G145" s="167" t="s">
        <v>22</v>
      </c>
      <c r="H145" s="168"/>
      <c r="I145" s="166" t="s">
        <v>34</v>
      </c>
      <c r="J145" s="166"/>
      <c r="K145" s="166"/>
      <c r="L145" s="166"/>
    </row>
    <row r="146" spans="2:14" s="14" customFormat="1" ht="30" customHeight="1" x14ac:dyDescent="0.2">
      <c r="B146" s="15" t="s">
        <v>44</v>
      </c>
      <c r="C146" s="209">
        <f>C147</f>
        <v>0</v>
      </c>
      <c r="D146" s="210"/>
      <c r="E146" s="209">
        <f t="shared" ref="E146" si="10">E147</f>
        <v>0</v>
      </c>
      <c r="F146" s="210"/>
      <c r="G146" s="209">
        <f t="shared" ref="G146" si="11">G147</f>
        <v>0</v>
      </c>
      <c r="H146" s="210"/>
      <c r="I146" s="237" t="s">
        <v>163</v>
      </c>
      <c r="J146" s="174"/>
      <c r="K146" s="174"/>
      <c r="L146" s="175"/>
      <c r="N146" s="14" t="s">
        <v>164</v>
      </c>
    </row>
    <row r="147" spans="2:14" s="14" customFormat="1" ht="30" customHeight="1" x14ac:dyDescent="0.2">
      <c r="B147" s="39" t="s">
        <v>156</v>
      </c>
      <c r="C147" s="259">
        <f>年齢別基準!$F$5*SUM($C$62:$I$62)</f>
        <v>0</v>
      </c>
      <c r="D147" s="260"/>
      <c r="E147" s="259">
        <f>年齢別基準!$F$5*SUM($C$71:$I$71)</f>
        <v>0</v>
      </c>
      <c r="F147" s="260"/>
      <c r="G147" s="259">
        <f>年齢別基準!$F$5*SUM($C$78:$I$78)</f>
        <v>0</v>
      </c>
      <c r="H147" s="260"/>
      <c r="I147" s="261" t="s">
        <v>154</v>
      </c>
      <c r="J147" s="262"/>
      <c r="K147" s="262"/>
      <c r="L147" s="263"/>
      <c r="N147" s="14" t="s">
        <v>153</v>
      </c>
    </row>
    <row r="148" spans="2:14" s="14" customFormat="1" ht="30" customHeight="1" x14ac:dyDescent="0.2">
      <c r="B148" s="19" t="s">
        <v>24</v>
      </c>
      <c r="C148" s="209">
        <f>$C$52</f>
        <v>0</v>
      </c>
      <c r="D148" s="210"/>
      <c r="E148" s="209">
        <f>C148</f>
        <v>0</v>
      </c>
      <c r="F148" s="210"/>
      <c r="G148" s="209">
        <f>C148</f>
        <v>0</v>
      </c>
      <c r="H148" s="210"/>
      <c r="I148" s="180"/>
      <c r="J148" s="181"/>
      <c r="K148" s="181"/>
      <c r="L148" s="182"/>
      <c r="N148" s="14" t="s">
        <v>73</v>
      </c>
    </row>
    <row r="149" spans="2:14" s="14" customFormat="1" ht="30" customHeight="1" x14ac:dyDescent="0.2">
      <c r="B149" s="25" t="s">
        <v>25</v>
      </c>
      <c r="C149" s="203" t="str">
        <f>IF(C146=0,"未判定",IF(C146&lt;=C148,"基準適合","基準不適合"))</f>
        <v>未判定</v>
      </c>
      <c r="D149" s="204"/>
      <c r="E149" s="203" t="str">
        <f>IF(E146=0,"未判定",IF(E146&lt;=E148,"基準適合","基準不適合"))</f>
        <v>未判定</v>
      </c>
      <c r="F149" s="204"/>
      <c r="G149" s="203" t="str">
        <f>IF(G146=0,"未判定",IF(G146&lt;=G148,"基準適合","基準不適合"))</f>
        <v>未判定</v>
      </c>
      <c r="H149" s="204"/>
      <c r="I149" s="230" t="s">
        <v>39</v>
      </c>
      <c r="J149" s="231"/>
      <c r="K149" s="231"/>
      <c r="L149" s="232"/>
    </row>
    <row r="150" spans="2:14" s="14" customFormat="1" ht="22.5" customHeight="1" x14ac:dyDescent="0.2"/>
    <row r="151" spans="2:14" s="14" customFormat="1" ht="22.5" customHeight="1" x14ac:dyDescent="0.2"/>
    <row r="152" spans="2:14" s="14" customFormat="1" ht="22.5" customHeight="1" x14ac:dyDescent="0.2"/>
    <row r="153" spans="2:14" s="14" customFormat="1" ht="22.5" customHeight="1" x14ac:dyDescent="0.2"/>
    <row r="154" spans="2:14" s="14" customFormat="1" ht="22.5" customHeight="1" x14ac:dyDescent="0.2"/>
    <row r="155" spans="2:14" s="14" customFormat="1" ht="22.5" customHeight="1" x14ac:dyDescent="0.2"/>
    <row r="156" spans="2:14" s="14" customFormat="1" ht="22.5" customHeight="1" x14ac:dyDescent="0.2"/>
    <row r="157" spans="2:14" s="14" customFormat="1" ht="22.5" customHeight="1" x14ac:dyDescent="0.2"/>
    <row r="158" spans="2:14" s="14" customFormat="1" ht="22.5" customHeight="1" x14ac:dyDescent="0.2"/>
    <row r="159" spans="2:14" s="14" customFormat="1" ht="22.5" customHeight="1" x14ac:dyDescent="0.2"/>
    <row r="160" spans="2:14" s="14" customFormat="1" ht="22.5" customHeight="1" x14ac:dyDescent="0.2"/>
    <row r="161" s="14" customFormat="1" ht="22.5" customHeight="1" x14ac:dyDescent="0.2"/>
    <row r="162" s="14" customFormat="1" ht="22.5" customHeight="1" x14ac:dyDescent="0.2"/>
    <row r="163" s="14" customFormat="1" ht="22.5" customHeight="1" x14ac:dyDescent="0.2"/>
    <row r="164" s="14" customFormat="1" ht="22.5" customHeight="1" x14ac:dyDescent="0.2"/>
    <row r="165" s="14" customFormat="1" ht="22.5" customHeight="1" x14ac:dyDescent="0.2"/>
    <row r="166" s="14" customFormat="1" ht="22.5" customHeight="1" x14ac:dyDescent="0.2"/>
    <row r="167" s="14" customFormat="1" ht="22.5" customHeight="1" x14ac:dyDescent="0.2"/>
    <row r="168" s="14" customFormat="1" ht="22.5" customHeight="1" x14ac:dyDescent="0.2"/>
    <row r="169" s="14" customFormat="1" ht="22.5" customHeight="1" x14ac:dyDescent="0.2"/>
    <row r="170" s="14" customFormat="1" ht="22.5" customHeight="1" x14ac:dyDescent="0.2"/>
    <row r="171" s="14" customFormat="1" ht="22.5" customHeight="1" x14ac:dyDescent="0.2"/>
    <row r="172" s="14" customFormat="1" ht="22.5" customHeight="1" x14ac:dyDescent="0.2"/>
    <row r="173" s="14" customFormat="1" ht="22.5" customHeight="1" x14ac:dyDescent="0.2"/>
    <row r="174" s="14" customFormat="1" ht="22.5" customHeight="1" x14ac:dyDescent="0.2"/>
    <row r="175" s="14" customFormat="1" ht="22.5" customHeight="1" x14ac:dyDescent="0.2"/>
    <row r="176" s="14" customFormat="1" ht="22.5" customHeight="1" x14ac:dyDescent="0.2"/>
    <row r="177" s="14" customFormat="1" ht="22.5" customHeight="1" x14ac:dyDescent="0.2"/>
    <row r="178" s="14" customFormat="1" ht="22.5" customHeight="1" x14ac:dyDescent="0.2"/>
    <row r="179" s="14" customFormat="1" ht="22.5" customHeight="1" x14ac:dyDescent="0.2"/>
    <row r="180" s="14" customFormat="1" ht="22.5" customHeight="1" x14ac:dyDescent="0.2"/>
    <row r="181" s="14" customFormat="1" ht="22.5" customHeight="1" x14ac:dyDescent="0.2"/>
    <row r="182" s="14" customFormat="1" ht="22.5" customHeight="1" x14ac:dyDescent="0.2"/>
    <row r="183" s="14" customFormat="1" ht="22.5" customHeight="1" x14ac:dyDescent="0.2"/>
    <row r="184" s="14" customFormat="1" ht="22.5" customHeight="1" x14ac:dyDescent="0.2"/>
    <row r="185" s="14" customFormat="1" ht="22.5" customHeight="1" x14ac:dyDescent="0.2"/>
    <row r="186" s="14" customFormat="1" ht="22.5" customHeight="1" x14ac:dyDescent="0.2"/>
    <row r="187" s="14" customFormat="1" ht="22.5" customHeight="1" x14ac:dyDescent="0.2"/>
    <row r="188" s="14" customFormat="1" ht="22.5" customHeight="1" x14ac:dyDescent="0.2"/>
    <row r="189" s="14" customFormat="1" ht="22.5" customHeight="1" x14ac:dyDescent="0.2"/>
    <row r="190" s="14" customFormat="1" ht="22.5" customHeight="1" x14ac:dyDescent="0.2"/>
    <row r="191" s="14" customFormat="1" ht="22.5" customHeight="1" x14ac:dyDescent="0.2"/>
    <row r="192" s="14" customFormat="1" ht="22.5" customHeight="1" x14ac:dyDescent="0.2"/>
    <row r="193" s="14" customFormat="1" ht="22.5" customHeight="1" x14ac:dyDescent="0.2"/>
    <row r="194" s="14" customFormat="1" ht="22.5" customHeight="1" x14ac:dyDescent="0.2"/>
    <row r="195" s="14" customFormat="1" ht="22.5" customHeight="1" x14ac:dyDescent="0.2"/>
    <row r="196" s="14" customFormat="1" ht="22.5" customHeight="1" x14ac:dyDescent="0.2"/>
    <row r="197" s="14" customFormat="1" ht="22.5" customHeight="1" x14ac:dyDescent="0.2"/>
    <row r="198" s="14" customFormat="1" ht="22.5" customHeight="1" x14ac:dyDescent="0.2"/>
    <row r="199" s="14" customFormat="1" ht="22.5" customHeight="1" x14ac:dyDescent="0.2"/>
    <row r="200" s="14" customFormat="1" ht="22.5" customHeight="1" x14ac:dyDescent="0.2"/>
    <row r="201" s="14" customFormat="1" ht="22.5" customHeight="1" x14ac:dyDescent="0.2"/>
    <row r="202" s="14" customFormat="1" ht="22.5" customHeight="1" x14ac:dyDescent="0.2"/>
    <row r="203" s="14" customFormat="1" ht="22.5" customHeight="1" x14ac:dyDescent="0.2"/>
    <row r="204" s="14" customFormat="1" ht="22.5" customHeight="1" x14ac:dyDescent="0.2"/>
    <row r="205" s="14" customFormat="1" ht="22.5" customHeight="1" x14ac:dyDescent="0.2"/>
    <row r="206" s="14" customFormat="1" ht="22.5" customHeight="1" x14ac:dyDescent="0.2"/>
    <row r="207" s="14" customFormat="1" ht="22.5" customHeight="1" x14ac:dyDescent="0.2"/>
    <row r="208" s="14" customFormat="1" ht="22.5" customHeight="1" x14ac:dyDescent="0.2"/>
    <row r="209" s="14" customFormat="1"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sheetData>
  <mergeCells count="306">
    <mergeCell ref="C41:E41"/>
    <mergeCell ref="F41:H41"/>
    <mergeCell ref="I41:K41"/>
    <mergeCell ref="C42:L42"/>
    <mergeCell ref="B35:B37"/>
    <mergeCell ref="L35:L37"/>
    <mergeCell ref="I36:J36"/>
    <mergeCell ref="C37:E37"/>
    <mergeCell ref="F37:H37"/>
    <mergeCell ref="I37:K37"/>
    <mergeCell ref="B38:B40"/>
    <mergeCell ref="L38:L40"/>
    <mergeCell ref="I39:J39"/>
    <mergeCell ref="C40:E40"/>
    <mergeCell ref="F40:H40"/>
    <mergeCell ref="I40:K40"/>
    <mergeCell ref="B22:B23"/>
    <mergeCell ref="C22:E22"/>
    <mergeCell ref="F22:K22"/>
    <mergeCell ref="L22:L23"/>
    <mergeCell ref="B33:B34"/>
    <mergeCell ref="C33:E33"/>
    <mergeCell ref="F33:H33"/>
    <mergeCell ref="I33:K33"/>
    <mergeCell ref="L33:L34"/>
    <mergeCell ref="B11:B13"/>
    <mergeCell ref="L11:L13"/>
    <mergeCell ref="I12:J12"/>
    <mergeCell ref="C13:E13"/>
    <mergeCell ref="F13:H13"/>
    <mergeCell ref="I13:K13"/>
    <mergeCell ref="B14:B16"/>
    <mergeCell ref="L14:L16"/>
    <mergeCell ref="I15:J15"/>
    <mergeCell ref="C16:E16"/>
    <mergeCell ref="F16:H16"/>
    <mergeCell ref="I16:K16"/>
    <mergeCell ref="B6:B7"/>
    <mergeCell ref="C6:E6"/>
    <mergeCell ref="F6:H6"/>
    <mergeCell ref="I6:K6"/>
    <mergeCell ref="L6:L7"/>
    <mergeCell ref="B8:B10"/>
    <mergeCell ref="L8:L10"/>
    <mergeCell ref="I9:J9"/>
    <mergeCell ref="C10:E10"/>
    <mergeCell ref="F10:H10"/>
    <mergeCell ref="I10:K10"/>
    <mergeCell ref="C82:I82"/>
    <mergeCell ref="J82:K82"/>
    <mergeCell ref="B60:B61"/>
    <mergeCell ref="C60:E60"/>
    <mergeCell ref="F60:H60"/>
    <mergeCell ref="I60:K60"/>
    <mergeCell ref="B76:B77"/>
    <mergeCell ref="C76:E76"/>
    <mergeCell ref="F76:H76"/>
    <mergeCell ref="I76:K76"/>
    <mergeCell ref="C72:E72"/>
    <mergeCell ref="F72:G72"/>
    <mergeCell ref="I72:J72"/>
    <mergeCell ref="C81:E81"/>
    <mergeCell ref="F81:G81"/>
    <mergeCell ref="I81:J81"/>
    <mergeCell ref="C73:I73"/>
    <mergeCell ref="J73:K73"/>
    <mergeCell ref="L60:L61"/>
    <mergeCell ref="B62:B64"/>
    <mergeCell ref="L62:L64"/>
    <mergeCell ref="I63:J63"/>
    <mergeCell ref="C64:E64"/>
    <mergeCell ref="F64:H64"/>
    <mergeCell ref="I64:K64"/>
    <mergeCell ref="B69:B70"/>
    <mergeCell ref="C69:E69"/>
    <mergeCell ref="F69:K69"/>
    <mergeCell ref="L69:L70"/>
    <mergeCell ref="C66:I66"/>
    <mergeCell ref="J66:K66"/>
    <mergeCell ref="C65:E65"/>
    <mergeCell ref="F65:G65"/>
    <mergeCell ref="I65:J65"/>
    <mergeCell ref="L76:L77"/>
    <mergeCell ref="C45:E45"/>
    <mergeCell ref="F45:L45"/>
    <mergeCell ref="C46:E46"/>
    <mergeCell ref="F46:L46"/>
    <mergeCell ref="B78:B80"/>
    <mergeCell ref="L78:L80"/>
    <mergeCell ref="I79:J79"/>
    <mergeCell ref="C80:E80"/>
    <mergeCell ref="F80:H80"/>
    <mergeCell ref="I80:K80"/>
    <mergeCell ref="C50:E50"/>
    <mergeCell ref="F50:L50"/>
    <mergeCell ref="C51:E51"/>
    <mergeCell ref="F51:L51"/>
    <mergeCell ref="C52:E52"/>
    <mergeCell ref="F52:L52"/>
    <mergeCell ref="C47:E47"/>
    <mergeCell ref="F47:L47"/>
    <mergeCell ref="C48:E48"/>
    <mergeCell ref="F48:L48"/>
    <mergeCell ref="C49:E49"/>
    <mergeCell ref="F49:L49"/>
    <mergeCell ref="B55:L55"/>
    <mergeCell ref="C87:D87"/>
    <mergeCell ref="E87:F87"/>
    <mergeCell ref="G87:H87"/>
    <mergeCell ref="I87:L87"/>
    <mergeCell ref="C88:D88"/>
    <mergeCell ref="E88:F88"/>
    <mergeCell ref="G88:H88"/>
    <mergeCell ref="I88:L88"/>
    <mergeCell ref="C85:D85"/>
    <mergeCell ref="E85:F85"/>
    <mergeCell ref="G85:H85"/>
    <mergeCell ref="I85:L85"/>
    <mergeCell ref="C86:D86"/>
    <mergeCell ref="E86:F86"/>
    <mergeCell ref="G86:H86"/>
    <mergeCell ref="I86:L86"/>
    <mergeCell ref="C91:D91"/>
    <mergeCell ref="E91:F91"/>
    <mergeCell ref="G91:H91"/>
    <mergeCell ref="I91:L91"/>
    <mergeCell ref="C89:D89"/>
    <mergeCell ref="E89:F89"/>
    <mergeCell ref="G89:H89"/>
    <mergeCell ref="I89:L89"/>
    <mergeCell ref="C90:D90"/>
    <mergeCell ref="E90:F90"/>
    <mergeCell ref="G90:H90"/>
    <mergeCell ref="I90:L90"/>
    <mergeCell ref="C96:D96"/>
    <mergeCell ref="E96:F96"/>
    <mergeCell ref="G96:H96"/>
    <mergeCell ref="I96:L96"/>
    <mergeCell ref="C97:D97"/>
    <mergeCell ref="E97:F97"/>
    <mergeCell ref="G97:H97"/>
    <mergeCell ref="I97:L97"/>
    <mergeCell ref="C92:D92"/>
    <mergeCell ref="E92:F92"/>
    <mergeCell ref="G92:H92"/>
    <mergeCell ref="I92:L92"/>
    <mergeCell ref="C95:D95"/>
    <mergeCell ref="E95:F95"/>
    <mergeCell ref="G95:H95"/>
    <mergeCell ref="I95:L95"/>
    <mergeCell ref="C100:D100"/>
    <mergeCell ref="E100:F100"/>
    <mergeCell ref="G100:H100"/>
    <mergeCell ref="I100:L100"/>
    <mergeCell ref="C98:D98"/>
    <mergeCell ref="E98:F98"/>
    <mergeCell ref="G98:H98"/>
    <mergeCell ref="I98:L98"/>
    <mergeCell ref="C99:D99"/>
    <mergeCell ref="E99:F99"/>
    <mergeCell ref="G99:H99"/>
    <mergeCell ref="I99:L99"/>
    <mergeCell ref="C106:D106"/>
    <mergeCell ref="E106:F106"/>
    <mergeCell ref="G106:H106"/>
    <mergeCell ref="I106:L106"/>
    <mergeCell ref="C107:D107"/>
    <mergeCell ref="E107:F107"/>
    <mergeCell ref="G107:H107"/>
    <mergeCell ref="I107:L107"/>
    <mergeCell ref="C101:D101"/>
    <mergeCell ref="E101:F101"/>
    <mergeCell ref="G101:H101"/>
    <mergeCell ref="I101:L101"/>
    <mergeCell ref="C102:D102"/>
    <mergeCell ref="E102:F102"/>
    <mergeCell ref="G102:H102"/>
    <mergeCell ref="I102:L102"/>
    <mergeCell ref="C110:D110"/>
    <mergeCell ref="E110:F110"/>
    <mergeCell ref="G110:H110"/>
    <mergeCell ref="I110:L110"/>
    <mergeCell ref="C111:D111"/>
    <mergeCell ref="E111:F111"/>
    <mergeCell ref="G111:H111"/>
    <mergeCell ref="I111:L111"/>
    <mergeCell ref="C108:D108"/>
    <mergeCell ref="E108:F108"/>
    <mergeCell ref="G108:H108"/>
    <mergeCell ref="I108:L108"/>
    <mergeCell ref="C109:D109"/>
    <mergeCell ref="E109:F109"/>
    <mergeCell ref="G109:H109"/>
    <mergeCell ref="I109:L109"/>
    <mergeCell ref="C116:D116"/>
    <mergeCell ref="E116:F116"/>
    <mergeCell ref="G116:H116"/>
    <mergeCell ref="I116:L116"/>
    <mergeCell ref="C117:D117"/>
    <mergeCell ref="E117:F117"/>
    <mergeCell ref="G117:H117"/>
    <mergeCell ref="I117:L117"/>
    <mergeCell ref="C112:D112"/>
    <mergeCell ref="E112:F112"/>
    <mergeCell ref="G112:H112"/>
    <mergeCell ref="I112:L112"/>
    <mergeCell ref="C115:D115"/>
    <mergeCell ref="E115:F115"/>
    <mergeCell ref="G115:H115"/>
    <mergeCell ref="I115:L115"/>
    <mergeCell ref="C120:D120"/>
    <mergeCell ref="E120:F120"/>
    <mergeCell ref="G120:H120"/>
    <mergeCell ref="I120:L120"/>
    <mergeCell ref="C123:D123"/>
    <mergeCell ref="E123:F123"/>
    <mergeCell ref="G123:H123"/>
    <mergeCell ref="I123:L123"/>
    <mergeCell ref="C118:D118"/>
    <mergeCell ref="E118:F118"/>
    <mergeCell ref="G118:H118"/>
    <mergeCell ref="I118:L118"/>
    <mergeCell ref="C119:D119"/>
    <mergeCell ref="E119:F119"/>
    <mergeCell ref="G119:H119"/>
    <mergeCell ref="I119:L119"/>
    <mergeCell ref="C126:D126"/>
    <mergeCell ref="E126:F126"/>
    <mergeCell ref="G126:H126"/>
    <mergeCell ref="I126:L126"/>
    <mergeCell ref="C129:D129"/>
    <mergeCell ref="E129:F129"/>
    <mergeCell ref="G129:H129"/>
    <mergeCell ref="I129:L129"/>
    <mergeCell ref="C124:D124"/>
    <mergeCell ref="E124:F124"/>
    <mergeCell ref="G124:H124"/>
    <mergeCell ref="I124:L124"/>
    <mergeCell ref="C125:D125"/>
    <mergeCell ref="E125:F125"/>
    <mergeCell ref="G125:H125"/>
    <mergeCell ref="I125:L125"/>
    <mergeCell ref="C132:D132"/>
    <mergeCell ref="E132:F132"/>
    <mergeCell ref="G132:H132"/>
    <mergeCell ref="I132:L132"/>
    <mergeCell ref="C135:D135"/>
    <mergeCell ref="E135:F135"/>
    <mergeCell ref="G135:H135"/>
    <mergeCell ref="I135:L135"/>
    <mergeCell ref="C130:D130"/>
    <mergeCell ref="E130:F130"/>
    <mergeCell ref="G130:H130"/>
    <mergeCell ref="I130:L130"/>
    <mergeCell ref="C131:D131"/>
    <mergeCell ref="E131:F131"/>
    <mergeCell ref="G131:H131"/>
    <mergeCell ref="I131:L131"/>
    <mergeCell ref="C138:D138"/>
    <mergeCell ref="E138:F138"/>
    <mergeCell ref="G138:H138"/>
    <mergeCell ref="I138:L138"/>
    <mergeCell ref="C139:D139"/>
    <mergeCell ref="E139:F139"/>
    <mergeCell ref="G139:H139"/>
    <mergeCell ref="I139:L139"/>
    <mergeCell ref="C136:D136"/>
    <mergeCell ref="E136:F136"/>
    <mergeCell ref="G136:H136"/>
    <mergeCell ref="I136:L136"/>
    <mergeCell ref="C137:D137"/>
    <mergeCell ref="E137:F137"/>
    <mergeCell ref="G137:H137"/>
    <mergeCell ref="I137:L137"/>
    <mergeCell ref="C142:D142"/>
    <mergeCell ref="E142:F142"/>
    <mergeCell ref="G142:H142"/>
    <mergeCell ref="I142:L142"/>
    <mergeCell ref="C145:D145"/>
    <mergeCell ref="E145:F145"/>
    <mergeCell ref="G145:H145"/>
    <mergeCell ref="I145:L145"/>
    <mergeCell ref="C140:D140"/>
    <mergeCell ref="E140:F140"/>
    <mergeCell ref="G140:H140"/>
    <mergeCell ref="I140:L140"/>
    <mergeCell ref="C141:D141"/>
    <mergeCell ref="E141:F141"/>
    <mergeCell ref="G141:H141"/>
    <mergeCell ref="I141:L141"/>
    <mergeCell ref="C148:D148"/>
    <mergeCell ref="E148:F148"/>
    <mergeCell ref="G148:H148"/>
    <mergeCell ref="I148:L148"/>
    <mergeCell ref="C149:D149"/>
    <mergeCell ref="E149:F149"/>
    <mergeCell ref="G149:H149"/>
    <mergeCell ref="I149:L149"/>
    <mergeCell ref="C146:D146"/>
    <mergeCell ref="E146:F146"/>
    <mergeCell ref="G146:H146"/>
    <mergeCell ref="I146:L146"/>
    <mergeCell ref="C147:D147"/>
    <mergeCell ref="E147:F147"/>
    <mergeCell ref="G147:H147"/>
    <mergeCell ref="I147:L147"/>
  </mergeCells>
  <phoneticPr fontId="3"/>
  <conditionalFormatting sqref="C92:H92">
    <cfRule type="containsText" dxfId="14" priority="6" operator="containsText" text="不適合">
      <formula>NOT(ISERROR(SEARCH("不適合",C92)))</formula>
    </cfRule>
  </conditionalFormatting>
  <conditionalFormatting sqref="C102:H102">
    <cfRule type="containsText" dxfId="13" priority="10" operator="containsText" text="不適合">
      <formula>NOT(ISERROR(SEARCH("不適合",C102)))</formula>
    </cfRule>
  </conditionalFormatting>
  <conditionalFormatting sqref="C112:H112">
    <cfRule type="containsText" dxfId="12" priority="16" operator="containsText" text="不適合">
      <formula>NOT(ISERROR(SEARCH("不適合",C112)))</formula>
    </cfRule>
  </conditionalFormatting>
  <conditionalFormatting sqref="C120:H120">
    <cfRule type="containsText" dxfId="11" priority="15" operator="containsText" text="不適合">
      <formula>NOT(ISERROR(SEARCH("不適合",C120)))</formula>
    </cfRule>
  </conditionalFormatting>
  <conditionalFormatting sqref="C126:H126">
    <cfRule type="containsText" dxfId="10" priority="14" operator="containsText" text="不適合">
      <formula>NOT(ISERROR(SEARCH("不適合",C126)))</formula>
    </cfRule>
  </conditionalFormatting>
  <conditionalFormatting sqref="C132:H132">
    <cfRule type="containsText" dxfId="9" priority="13" operator="containsText" text="不適合">
      <formula>NOT(ISERROR(SEARCH("不適合",C132)))</formula>
    </cfRule>
  </conditionalFormatting>
  <conditionalFormatting sqref="C142:H142">
    <cfRule type="containsText" dxfId="8" priority="12" operator="containsText" text="不適合">
      <formula>NOT(ISERROR(SEARCH("不適合",C142)))</formula>
    </cfRule>
  </conditionalFormatting>
  <conditionalFormatting sqref="C149:H149">
    <cfRule type="containsText" dxfId="7" priority="9" operator="containsText" text="不適合">
      <formula>NOT(ISERROR(SEARCH("不適合",C149)))</formula>
    </cfRule>
  </conditionalFormatting>
  <conditionalFormatting sqref="C41:K41">
    <cfRule type="containsText" dxfId="6" priority="1" operator="containsText" text="定員超過">
      <formula>NOT(ISERROR(SEARCH("定員超過",C41)))</formula>
    </cfRule>
  </conditionalFormatting>
  <dataValidations count="2">
    <dataValidation imeMode="off" allowBlank="1" showInputMessage="1" showErrorMessage="1" sqref="J11 D47:E47 C37:C41 I13 C8:J8 C9:I9 C24:K25 D11:I12 F10 I10 F40:F41 K15 F16 I16 C16 C15:I15 C10:C13 C56 K38:K39 I40:I41 J38 K79 K35:K36 J35 C35:I36 D38:I39 F37 I37 K11:K12 F13 F80:F81 C80:C82 C62:J62 I71:I72 F71:F72 C63:I63 I64:I65 C64:C66 K62:K63 I80:I81 F64:F65 C79:I79 C78:K78 C72:C73 J71:K71 C71:E71 G71:H71 K8:K9 C46:C54" xr:uid="{00000000-0002-0000-0500-000000000000}"/>
    <dataValidation imeMode="on" allowBlank="1" showInputMessage="1" showErrorMessage="1" sqref="C42:L42" xr:uid="{00000000-0002-0000-0500-000001000000}"/>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4" manualBreakCount="4">
    <brk id="43" max="12" man="1"/>
    <brk id="54" max="12" man="1"/>
    <brk id="82" max="12" man="1"/>
    <brk id="10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75"/>
  <sheetViews>
    <sheetView showGridLines="0" view="pageBreakPreview" zoomScaleNormal="100" zoomScaleSheetLayoutView="100" workbookViewId="0"/>
  </sheetViews>
  <sheetFormatPr defaultColWidth="9" defaultRowHeight="12" x14ac:dyDescent="0.2"/>
  <cols>
    <col min="1" max="1" width="1.21875" style="1" customWidth="1"/>
    <col min="2" max="2" width="15" style="1" customWidth="1"/>
    <col min="3" max="12" width="7.33203125" style="1" customWidth="1"/>
    <col min="13" max="13" width="1.21875" style="1" customWidth="1"/>
    <col min="14" max="14" width="113.109375" style="1" bestFit="1" customWidth="1"/>
    <col min="15" max="16384" width="9" style="1"/>
  </cols>
  <sheetData>
    <row r="1" spans="1:14" ht="24.75" customHeight="1" x14ac:dyDescent="0.2"/>
    <row r="2" spans="1:14" ht="26.25" customHeight="1" x14ac:dyDescent="0.2">
      <c r="A2" s="1" t="s">
        <v>184</v>
      </c>
    </row>
    <row r="3" spans="1:14" x14ac:dyDescent="0.2">
      <c r="B3" s="1" t="s">
        <v>202</v>
      </c>
    </row>
    <row r="4" spans="1:14" x14ac:dyDescent="0.2">
      <c r="B4" s="1" t="s">
        <v>185</v>
      </c>
    </row>
    <row r="5" spans="1:14" s="14" customFormat="1" x14ac:dyDescent="0.2"/>
    <row r="6" spans="1:14" ht="26.25" customHeight="1" x14ac:dyDescent="0.2">
      <c r="B6" s="103"/>
      <c r="C6" s="123" t="s">
        <v>0</v>
      </c>
      <c r="D6" s="123"/>
      <c r="E6" s="123"/>
      <c r="F6" s="103" t="s">
        <v>1</v>
      </c>
      <c r="G6" s="103"/>
      <c r="H6" s="103"/>
      <c r="I6" s="103" t="s">
        <v>2</v>
      </c>
      <c r="J6" s="103"/>
      <c r="K6" s="103"/>
      <c r="L6" s="103" t="s">
        <v>3</v>
      </c>
      <c r="N6" s="1" t="s">
        <v>4</v>
      </c>
    </row>
    <row r="7" spans="1:14" ht="26.25" customHeight="1" x14ac:dyDescent="0.2">
      <c r="B7" s="103"/>
      <c r="C7" s="63" t="s">
        <v>5</v>
      </c>
      <c r="D7" s="63" t="s">
        <v>6</v>
      </c>
      <c r="E7" s="63" t="s">
        <v>7</v>
      </c>
      <c r="F7" s="63" t="s">
        <v>5</v>
      </c>
      <c r="G7" s="63" t="s">
        <v>6</v>
      </c>
      <c r="H7" s="63" t="s">
        <v>7</v>
      </c>
      <c r="I7" s="63" t="s">
        <v>8</v>
      </c>
      <c r="J7" s="63" t="s">
        <v>9</v>
      </c>
      <c r="K7" s="63" t="s">
        <v>10</v>
      </c>
      <c r="L7" s="103"/>
    </row>
    <row r="8" spans="1:14" ht="26.25" customHeight="1" x14ac:dyDescent="0.2">
      <c r="B8" s="114" t="s">
        <v>186</v>
      </c>
      <c r="C8" s="45"/>
      <c r="D8" s="45"/>
      <c r="E8" s="45"/>
      <c r="F8" s="45"/>
      <c r="G8" s="45"/>
      <c r="H8" s="45"/>
      <c r="I8" s="60"/>
      <c r="J8" s="60"/>
      <c r="K8" s="60"/>
      <c r="L8" s="117">
        <f>SUM(C10:K10)</f>
        <v>0</v>
      </c>
      <c r="N8" s="59" t="s">
        <v>224</v>
      </c>
    </row>
    <row r="9" spans="1:14" ht="13.5" customHeight="1" x14ac:dyDescent="0.2">
      <c r="B9" s="121"/>
      <c r="C9" s="3"/>
      <c r="D9" s="3"/>
      <c r="E9" s="3"/>
      <c r="F9" s="3"/>
      <c r="G9" s="3"/>
      <c r="H9" s="3"/>
      <c r="I9" s="120">
        <f>SUM(I8:J8)</f>
        <v>0</v>
      </c>
      <c r="J9" s="120"/>
      <c r="K9" s="3"/>
      <c r="L9" s="118"/>
    </row>
    <row r="10" spans="1:14" x14ac:dyDescent="0.2">
      <c r="B10" s="122"/>
      <c r="C10" s="120">
        <f>SUM(C8:E8)</f>
        <v>0</v>
      </c>
      <c r="D10" s="120"/>
      <c r="E10" s="120"/>
      <c r="F10" s="120">
        <f>SUM(F8:H8)</f>
        <v>0</v>
      </c>
      <c r="G10" s="120"/>
      <c r="H10" s="120"/>
      <c r="I10" s="120">
        <f>SUM(I8:K8)</f>
        <v>0</v>
      </c>
      <c r="J10" s="120"/>
      <c r="K10" s="120"/>
      <c r="L10" s="119"/>
    </row>
    <row r="11" spans="1:14" ht="26.25" customHeight="1" x14ac:dyDescent="0.2">
      <c r="B11" s="114" t="s">
        <v>187</v>
      </c>
      <c r="C11" s="2"/>
      <c r="D11" s="2"/>
      <c r="E11" s="2"/>
      <c r="F11" s="45"/>
      <c r="G11" s="45"/>
      <c r="H11" s="45"/>
      <c r="I11" s="60"/>
      <c r="J11" s="60"/>
      <c r="K11" s="60"/>
      <c r="L11" s="117">
        <f>SUM(C13:K13)</f>
        <v>0</v>
      </c>
      <c r="N11" s="59" t="s">
        <v>224</v>
      </c>
    </row>
    <row r="12" spans="1:14" ht="13.5" customHeight="1" x14ac:dyDescent="0.2">
      <c r="B12" s="121"/>
      <c r="C12" s="3"/>
      <c r="D12" s="3"/>
      <c r="E12" s="3"/>
      <c r="F12" s="3"/>
      <c r="G12" s="3"/>
      <c r="H12" s="3"/>
      <c r="I12" s="120">
        <f>SUM(I11:J11)</f>
        <v>0</v>
      </c>
      <c r="J12" s="120"/>
      <c r="K12" s="3"/>
      <c r="L12" s="118"/>
    </row>
    <row r="13" spans="1:14" x14ac:dyDescent="0.2">
      <c r="B13" s="122"/>
      <c r="C13" s="120">
        <f>SUM(C11:E11)</f>
        <v>0</v>
      </c>
      <c r="D13" s="120"/>
      <c r="E13" s="120"/>
      <c r="F13" s="120">
        <f>SUM(F11:H11)</f>
        <v>0</v>
      </c>
      <c r="G13" s="120"/>
      <c r="H13" s="120"/>
      <c r="I13" s="120">
        <f>SUM(I11:K11)</f>
        <v>0</v>
      </c>
      <c r="J13" s="120"/>
      <c r="K13" s="120"/>
      <c r="L13" s="119"/>
    </row>
    <row r="14" spans="1:14" ht="26.25" customHeight="1" x14ac:dyDescent="0.2">
      <c r="B14" s="114" t="s">
        <v>188</v>
      </c>
      <c r="C14" s="65" t="str">
        <f>IF($L$11=0,"",C11-C8)</f>
        <v/>
      </c>
      <c r="D14" s="65" t="str">
        <f t="shared" ref="D14:K14" si="0">IF($L$11=0,"",D11-D8)</f>
        <v/>
      </c>
      <c r="E14" s="65" t="str">
        <f t="shared" si="0"/>
        <v/>
      </c>
      <c r="F14" s="65" t="str">
        <f t="shared" si="0"/>
        <v/>
      </c>
      <c r="G14" s="65" t="str">
        <f t="shared" si="0"/>
        <v/>
      </c>
      <c r="H14" s="65" t="str">
        <f t="shared" si="0"/>
        <v/>
      </c>
      <c r="I14" s="65" t="str">
        <f t="shared" si="0"/>
        <v/>
      </c>
      <c r="J14" s="65" t="str">
        <f t="shared" si="0"/>
        <v/>
      </c>
      <c r="K14" s="65" t="str">
        <f t="shared" si="0"/>
        <v/>
      </c>
      <c r="L14" s="136" t="str">
        <f t="shared" ref="L14" si="1">IF($L$11=0,"",L11-L8)</f>
        <v/>
      </c>
      <c r="N14" s="1" t="s">
        <v>189</v>
      </c>
    </row>
    <row r="15" spans="1:14" ht="13.5" customHeight="1" x14ac:dyDescent="0.2">
      <c r="B15" s="121"/>
      <c r="C15" s="44"/>
      <c r="D15" s="44"/>
      <c r="E15" s="44"/>
      <c r="F15" s="44"/>
      <c r="G15" s="44"/>
      <c r="H15" s="44"/>
      <c r="I15" s="139" t="str">
        <f t="shared" ref="I15:J15" si="2">IF($L$11=0,"",I12-I9)</f>
        <v/>
      </c>
      <c r="J15" s="139" t="str">
        <f t="shared" si="2"/>
        <v/>
      </c>
      <c r="K15" s="44"/>
      <c r="L15" s="137" t="str">
        <f t="shared" ref="L15" si="3">IF($L$11=0,"",L12-L9)</f>
        <v/>
      </c>
    </row>
    <row r="16" spans="1:14" x14ac:dyDescent="0.2">
      <c r="B16" s="122"/>
      <c r="C16" s="139" t="str">
        <f t="shared" ref="C16:L16" si="4">IF($L$11=0,"",C13-C10)</f>
        <v/>
      </c>
      <c r="D16" s="139" t="str">
        <f t="shared" si="4"/>
        <v/>
      </c>
      <c r="E16" s="139" t="str">
        <f t="shared" si="4"/>
        <v/>
      </c>
      <c r="F16" s="139" t="str">
        <f t="shared" si="4"/>
        <v/>
      </c>
      <c r="G16" s="139" t="str">
        <f t="shared" si="4"/>
        <v/>
      </c>
      <c r="H16" s="139" t="str">
        <f t="shared" si="4"/>
        <v/>
      </c>
      <c r="I16" s="139" t="str">
        <f t="shared" si="4"/>
        <v/>
      </c>
      <c r="J16" s="139" t="str">
        <f t="shared" si="4"/>
        <v/>
      </c>
      <c r="K16" s="139" t="str">
        <f t="shared" si="4"/>
        <v/>
      </c>
      <c r="L16" s="138" t="str">
        <f t="shared" si="4"/>
        <v/>
      </c>
      <c r="N16" s="70">
        <f>SUM(C16:K16)</f>
        <v>0</v>
      </c>
    </row>
    <row r="18" spans="1:12" ht="26.25" customHeight="1" x14ac:dyDescent="0.2">
      <c r="A18" s="1" t="s">
        <v>11</v>
      </c>
    </row>
    <row r="19" spans="1:12" x14ac:dyDescent="0.2">
      <c r="B19" s="1" t="s">
        <v>200</v>
      </c>
    </row>
    <row r="20" spans="1:12" x14ac:dyDescent="0.2">
      <c r="B20" s="1" t="s">
        <v>206</v>
      </c>
    </row>
    <row r="21" spans="1:12" s="14" customFormat="1" x14ac:dyDescent="0.2"/>
    <row r="22" spans="1:12" ht="26.25" customHeight="1" x14ac:dyDescent="0.2">
      <c r="B22" s="103"/>
      <c r="C22" s="123" t="s">
        <v>12</v>
      </c>
      <c r="D22" s="123"/>
      <c r="E22" s="123"/>
      <c r="F22" s="103" t="s">
        <v>13</v>
      </c>
      <c r="G22" s="103"/>
      <c r="H22" s="103"/>
      <c r="I22" s="103"/>
      <c r="J22" s="103"/>
      <c r="K22" s="103"/>
      <c r="L22" s="103" t="s">
        <v>3</v>
      </c>
    </row>
    <row r="23" spans="1:12" ht="26.25" customHeight="1" x14ac:dyDescent="0.2">
      <c r="B23" s="103"/>
      <c r="C23" s="63" t="s">
        <v>5</v>
      </c>
      <c r="D23" s="63" t="s">
        <v>6</v>
      </c>
      <c r="E23" s="63" t="s">
        <v>7</v>
      </c>
      <c r="F23" s="63" t="s">
        <v>5</v>
      </c>
      <c r="G23" s="63" t="s">
        <v>6</v>
      </c>
      <c r="H23" s="63" t="s">
        <v>7</v>
      </c>
      <c r="I23" s="63" t="s">
        <v>8</v>
      </c>
      <c r="J23" s="63" t="s">
        <v>9</v>
      </c>
      <c r="K23" s="63" t="s">
        <v>10</v>
      </c>
      <c r="L23" s="103"/>
    </row>
    <row r="24" spans="1:12" ht="26.25" customHeight="1" x14ac:dyDescent="0.2">
      <c r="B24" s="41" t="s">
        <v>190</v>
      </c>
      <c r="C24" s="2"/>
      <c r="D24" s="2"/>
      <c r="E24" s="2"/>
      <c r="F24" s="45"/>
      <c r="G24" s="45"/>
      <c r="H24" s="45"/>
      <c r="I24" s="60"/>
      <c r="J24" s="60"/>
      <c r="K24" s="60"/>
      <c r="L24" s="62">
        <f>SUM(C24:K24)</f>
        <v>0</v>
      </c>
    </row>
    <row r="25" spans="1:12" ht="26.25" customHeight="1" x14ac:dyDescent="0.2">
      <c r="B25" s="41" t="s">
        <v>191</v>
      </c>
      <c r="C25" s="2"/>
      <c r="D25" s="2"/>
      <c r="E25" s="2"/>
      <c r="F25" s="45"/>
      <c r="G25" s="45"/>
      <c r="H25" s="45"/>
      <c r="I25" s="60"/>
      <c r="J25" s="60"/>
      <c r="K25" s="60"/>
      <c r="L25" s="62">
        <f>SUM(C25:K25)</f>
        <v>0</v>
      </c>
    </row>
    <row r="26" spans="1:12" ht="26.25" customHeight="1" x14ac:dyDescent="0.2">
      <c r="B26" s="41" t="s">
        <v>188</v>
      </c>
      <c r="C26" s="65" t="str">
        <f>IF($L$25=0,"",C25-C24)</f>
        <v/>
      </c>
      <c r="D26" s="65" t="str">
        <f t="shared" ref="D26:L26" si="5">IF($L$25=0,"",D25-D24)</f>
        <v/>
      </c>
      <c r="E26" s="65" t="str">
        <f t="shared" si="5"/>
        <v/>
      </c>
      <c r="F26" s="65" t="str">
        <f t="shared" si="5"/>
        <v/>
      </c>
      <c r="G26" s="65" t="str">
        <f t="shared" si="5"/>
        <v/>
      </c>
      <c r="H26" s="65" t="str">
        <f t="shared" si="5"/>
        <v/>
      </c>
      <c r="I26" s="65" t="str">
        <f t="shared" si="5"/>
        <v/>
      </c>
      <c r="J26" s="65" t="str">
        <f t="shared" si="5"/>
        <v/>
      </c>
      <c r="K26" s="65" t="str">
        <f t="shared" si="5"/>
        <v/>
      </c>
      <c r="L26" s="65" t="str">
        <f t="shared" si="5"/>
        <v/>
      </c>
    </row>
    <row r="27" spans="1:12" ht="11.25" customHeight="1" x14ac:dyDescent="0.2"/>
    <row r="28" spans="1:12" ht="26.25" customHeight="1" x14ac:dyDescent="0.2">
      <c r="A28" s="1" t="s">
        <v>192</v>
      </c>
    </row>
    <row r="29" spans="1:12" x14ac:dyDescent="0.2">
      <c r="B29" s="1" t="s">
        <v>193</v>
      </c>
    </row>
    <row r="30" spans="1:12" x14ac:dyDescent="0.2">
      <c r="B30" s="1" t="s">
        <v>207</v>
      </c>
    </row>
    <row r="31" spans="1:12" x14ac:dyDescent="0.2">
      <c r="B31" s="1" t="s">
        <v>194</v>
      </c>
    </row>
    <row r="32" spans="1:12" s="14" customFormat="1" x14ac:dyDescent="0.2"/>
    <row r="33" spans="1:14" ht="26.25" customHeight="1" x14ac:dyDescent="0.2">
      <c r="B33" s="103"/>
      <c r="C33" s="123" t="s">
        <v>0</v>
      </c>
      <c r="D33" s="123"/>
      <c r="E33" s="123"/>
      <c r="F33" s="103" t="s">
        <v>1</v>
      </c>
      <c r="G33" s="103"/>
      <c r="H33" s="103"/>
      <c r="I33" s="103" t="s">
        <v>2</v>
      </c>
      <c r="J33" s="103"/>
      <c r="K33" s="103"/>
      <c r="L33" s="103" t="s">
        <v>3</v>
      </c>
    </row>
    <row r="34" spans="1:14" ht="26.25" customHeight="1" x14ac:dyDescent="0.2">
      <c r="B34" s="103"/>
      <c r="C34" s="64" t="s">
        <v>14</v>
      </c>
      <c r="D34" s="64" t="s">
        <v>15</v>
      </c>
      <c r="E34" s="64" t="s">
        <v>16</v>
      </c>
      <c r="F34" s="64" t="s">
        <v>14</v>
      </c>
      <c r="G34" s="64" t="s">
        <v>15</v>
      </c>
      <c r="H34" s="64" t="s">
        <v>16</v>
      </c>
      <c r="I34" s="64" t="s">
        <v>17</v>
      </c>
      <c r="J34" s="64" t="s">
        <v>18</v>
      </c>
      <c r="K34" s="64" t="s">
        <v>19</v>
      </c>
      <c r="L34" s="103"/>
    </row>
    <row r="35" spans="1:14" ht="26.25" customHeight="1" x14ac:dyDescent="0.2">
      <c r="B35" s="114" t="s">
        <v>195</v>
      </c>
      <c r="C35" s="2"/>
      <c r="D35" s="2"/>
      <c r="E35" s="2"/>
      <c r="F35" s="45"/>
      <c r="G35" s="45"/>
      <c r="H35" s="45"/>
      <c r="I35" s="60"/>
      <c r="J35" s="60"/>
      <c r="K35" s="60"/>
      <c r="L35" s="117">
        <f>SUM(C37:K37)</f>
        <v>0</v>
      </c>
      <c r="N35" s="1" t="s">
        <v>225</v>
      </c>
    </row>
    <row r="36" spans="1:14" ht="13.5" customHeight="1" x14ac:dyDescent="0.2">
      <c r="B36" s="121"/>
      <c r="C36" s="3"/>
      <c r="D36" s="3"/>
      <c r="E36" s="3"/>
      <c r="F36" s="3"/>
      <c r="G36" s="3"/>
      <c r="H36" s="3"/>
      <c r="I36" s="120">
        <f>SUM(I35:J35)</f>
        <v>0</v>
      </c>
      <c r="J36" s="120"/>
      <c r="K36" s="3"/>
      <c r="L36" s="118"/>
    </row>
    <row r="37" spans="1:14" x14ac:dyDescent="0.2">
      <c r="B37" s="122"/>
      <c r="C37" s="120">
        <f>SUM(C35:E35)</f>
        <v>0</v>
      </c>
      <c r="D37" s="120"/>
      <c r="E37" s="120"/>
      <c r="F37" s="120">
        <f>SUM(F35:H35)</f>
        <v>0</v>
      </c>
      <c r="G37" s="120"/>
      <c r="H37" s="120"/>
      <c r="I37" s="120">
        <f>SUM(I35:K35)</f>
        <v>0</v>
      </c>
      <c r="J37" s="120"/>
      <c r="K37" s="120"/>
      <c r="L37" s="119"/>
    </row>
    <row r="38" spans="1:14" ht="26.25" customHeight="1" x14ac:dyDescent="0.2">
      <c r="B38" s="114" t="s">
        <v>196</v>
      </c>
      <c r="C38" s="2"/>
      <c r="D38" s="2"/>
      <c r="E38" s="2"/>
      <c r="F38" s="45"/>
      <c r="G38" s="45"/>
      <c r="H38" s="45"/>
      <c r="I38" s="60"/>
      <c r="J38" s="60"/>
      <c r="K38" s="60"/>
      <c r="L38" s="117">
        <f>SUM(C40:K40)</f>
        <v>0</v>
      </c>
      <c r="N38" s="1" t="s">
        <v>197</v>
      </c>
    </row>
    <row r="39" spans="1:14" ht="13.5" customHeight="1" x14ac:dyDescent="0.2">
      <c r="B39" s="115"/>
      <c r="C39" s="3"/>
      <c r="D39" s="3"/>
      <c r="E39" s="3"/>
      <c r="F39" s="3"/>
      <c r="G39" s="3"/>
      <c r="H39" s="3"/>
      <c r="I39" s="120">
        <f>SUM(I38:J38)</f>
        <v>0</v>
      </c>
      <c r="J39" s="120"/>
      <c r="K39" s="3"/>
      <c r="L39" s="118"/>
    </row>
    <row r="40" spans="1:14" x14ac:dyDescent="0.2">
      <c r="B40" s="116"/>
      <c r="C40" s="120">
        <f>SUM(C38:E38)</f>
        <v>0</v>
      </c>
      <c r="D40" s="120"/>
      <c r="E40" s="120"/>
      <c r="F40" s="120">
        <f>SUM(F38:H38)</f>
        <v>0</v>
      </c>
      <c r="G40" s="120"/>
      <c r="H40" s="120"/>
      <c r="I40" s="120">
        <f>SUM(I38:K38)</f>
        <v>0</v>
      </c>
      <c r="J40" s="120"/>
      <c r="K40" s="120"/>
      <c r="L40" s="119"/>
    </row>
    <row r="41" spans="1:14" ht="26.25" customHeight="1" x14ac:dyDescent="0.2">
      <c r="B41" s="57" t="s">
        <v>242</v>
      </c>
      <c r="C41" s="110" t="str">
        <f>IF(C13=0,"未判定",(IF(C13&lt;C40,"定員超過","定員内")))</f>
        <v>未判定</v>
      </c>
      <c r="D41" s="110"/>
      <c r="E41" s="110"/>
      <c r="F41" s="110" t="str">
        <f>IF(F13=0,"未判定",(IF(F13&lt;F40,"定員超過","定員内")))</f>
        <v>未判定</v>
      </c>
      <c r="G41" s="110"/>
      <c r="H41" s="110"/>
      <c r="I41" s="110" t="str">
        <f>IF(I13=0,"未判定",(IF(I13&lt;I40,"定員超過","定員内")))</f>
        <v>未判定</v>
      </c>
      <c r="J41" s="110"/>
      <c r="K41" s="110"/>
      <c r="L41" s="31" t="s">
        <v>39</v>
      </c>
      <c r="N41" s="56" t="s">
        <v>201</v>
      </c>
    </row>
    <row r="42" spans="1:14" ht="26.25" customHeight="1" x14ac:dyDescent="0.2">
      <c r="B42" s="41" t="s">
        <v>198</v>
      </c>
      <c r="C42" s="111"/>
      <c r="D42" s="112"/>
      <c r="E42" s="112"/>
      <c r="F42" s="112"/>
      <c r="G42" s="112"/>
      <c r="H42" s="112"/>
      <c r="I42" s="112"/>
      <c r="J42" s="112"/>
      <c r="K42" s="112"/>
      <c r="L42" s="113"/>
      <c r="N42" s="1" t="s">
        <v>199</v>
      </c>
    </row>
    <row r="43" spans="1:14" ht="7.5" customHeight="1" x14ac:dyDescent="0.2"/>
    <row r="44" spans="1:14" ht="24.75" customHeight="1" x14ac:dyDescent="0.2"/>
    <row r="45" spans="1:14" ht="26.25" customHeight="1" x14ac:dyDescent="0.2">
      <c r="A45" s="1" t="s">
        <v>140</v>
      </c>
    </row>
    <row r="46" spans="1:14" ht="30" customHeight="1" x14ac:dyDescent="0.2">
      <c r="B46" s="33" t="s">
        <v>119</v>
      </c>
      <c r="C46" s="124" t="s">
        <v>121</v>
      </c>
      <c r="D46" s="125"/>
      <c r="E46" s="126"/>
      <c r="F46" s="124" t="s">
        <v>120</v>
      </c>
      <c r="G46" s="125"/>
      <c r="H46" s="125"/>
      <c r="I46" s="125"/>
      <c r="J46" s="125"/>
      <c r="K46" s="125"/>
      <c r="L46" s="126"/>
    </row>
    <row r="47" spans="1:14" ht="30" customHeight="1" x14ac:dyDescent="0.2">
      <c r="B47" s="33" t="s">
        <v>139</v>
      </c>
      <c r="C47" s="133"/>
      <c r="D47" s="134"/>
      <c r="E47" s="135"/>
      <c r="F47" s="130"/>
      <c r="G47" s="131"/>
      <c r="H47" s="131"/>
      <c r="I47" s="131"/>
      <c r="J47" s="131"/>
      <c r="K47" s="131"/>
      <c r="L47" s="132"/>
      <c r="N47" s="1" t="s">
        <v>111</v>
      </c>
    </row>
    <row r="48" spans="1:14" ht="30" customHeight="1" x14ac:dyDescent="0.2">
      <c r="B48" s="33" t="s">
        <v>42</v>
      </c>
      <c r="C48" s="144"/>
      <c r="D48" s="145"/>
      <c r="E48" s="146"/>
      <c r="F48" s="130"/>
      <c r="G48" s="131"/>
      <c r="H48" s="131"/>
      <c r="I48" s="131"/>
      <c r="J48" s="131"/>
      <c r="K48" s="131"/>
      <c r="L48" s="132"/>
      <c r="N48" s="1" t="s">
        <v>112</v>
      </c>
    </row>
    <row r="49" spans="1:14" ht="30" customHeight="1" x14ac:dyDescent="0.2">
      <c r="B49" s="33" t="s">
        <v>43</v>
      </c>
      <c r="C49" s="144"/>
      <c r="D49" s="145"/>
      <c r="E49" s="146"/>
      <c r="F49" s="130"/>
      <c r="G49" s="131"/>
      <c r="H49" s="131"/>
      <c r="I49" s="131"/>
      <c r="J49" s="131"/>
      <c r="K49" s="131"/>
      <c r="L49" s="132"/>
      <c r="N49" s="1" t="s">
        <v>112</v>
      </c>
    </row>
    <row r="50" spans="1:14" ht="30" customHeight="1" x14ac:dyDescent="0.2">
      <c r="B50" s="33" t="s">
        <v>257</v>
      </c>
      <c r="C50" s="144"/>
      <c r="D50" s="145"/>
      <c r="E50" s="146"/>
      <c r="F50" s="130"/>
      <c r="G50" s="131"/>
      <c r="H50" s="131"/>
      <c r="I50" s="131"/>
      <c r="J50" s="131"/>
      <c r="K50" s="131"/>
      <c r="L50" s="132"/>
      <c r="N50" s="1" t="s">
        <v>112</v>
      </c>
    </row>
    <row r="51" spans="1:14" ht="30" customHeight="1" x14ac:dyDescent="0.2">
      <c r="B51" s="33" t="s">
        <v>258</v>
      </c>
      <c r="C51" s="144"/>
      <c r="D51" s="145"/>
      <c r="E51" s="146"/>
      <c r="F51" s="130" t="s">
        <v>259</v>
      </c>
      <c r="G51" s="131"/>
      <c r="H51" s="131"/>
      <c r="I51" s="131"/>
      <c r="J51" s="131"/>
      <c r="K51" s="131"/>
      <c r="L51" s="132"/>
      <c r="N51" s="1" t="s">
        <v>112</v>
      </c>
    </row>
    <row r="52" spans="1:14" s="35" customFormat="1" ht="18" customHeight="1" x14ac:dyDescent="0.2">
      <c r="B52" s="36"/>
      <c r="C52" s="37"/>
      <c r="D52" s="37"/>
      <c r="E52" s="37"/>
      <c r="F52" s="34"/>
      <c r="G52" s="34"/>
      <c r="H52" s="34"/>
      <c r="I52" s="34"/>
      <c r="J52" s="34"/>
      <c r="K52" s="34"/>
      <c r="L52" s="34"/>
    </row>
    <row r="53" spans="1:14" s="55" customFormat="1" ht="18" customHeight="1" x14ac:dyDescent="0.2">
      <c r="B53" s="36"/>
      <c r="C53" s="37"/>
      <c r="D53" s="37"/>
      <c r="E53" s="37"/>
      <c r="F53" s="34"/>
      <c r="G53" s="34"/>
      <c r="H53" s="34"/>
      <c r="I53" s="34"/>
      <c r="J53" s="34"/>
      <c r="K53" s="34"/>
      <c r="L53" s="34"/>
    </row>
    <row r="54" spans="1:14" s="101" customFormat="1" ht="87.75" customHeight="1" thickBot="1" x14ac:dyDescent="0.25">
      <c r="A54" s="100"/>
      <c r="B54" s="140" t="s">
        <v>208</v>
      </c>
      <c r="C54" s="141"/>
      <c r="D54" s="141"/>
      <c r="E54" s="141"/>
      <c r="F54" s="141"/>
      <c r="G54" s="141"/>
      <c r="H54" s="141"/>
      <c r="I54" s="141"/>
      <c r="J54" s="141"/>
      <c r="K54" s="141"/>
      <c r="L54" s="141"/>
      <c r="M54" s="100"/>
    </row>
    <row r="55" spans="1:14" s="35" customFormat="1" ht="18" customHeight="1" thickTop="1" x14ac:dyDescent="0.2">
      <c r="B55" s="36"/>
      <c r="C55" s="37"/>
      <c r="D55" s="37"/>
      <c r="E55" s="37"/>
      <c r="F55" s="34"/>
      <c r="G55" s="34"/>
      <c r="H55" s="34"/>
      <c r="I55" s="34"/>
      <c r="J55" s="34"/>
      <c r="K55" s="34"/>
      <c r="L55" s="34"/>
    </row>
    <row r="56" spans="1:14" s="24" customFormat="1" ht="22.5" customHeight="1" x14ac:dyDescent="0.2">
      <c r="A56" s="24" t="s">
        <v>203</v>
      </c>
      <c r="N56" s="54"/>
    </row>
    <row r="57" spans="1:14" s="35" customFormat="1" ht="18" customHeight="1" x14ac:dyDescent="0.2">
      <c r="B57" s="36"/>
      <c r="C57" s="37"/>
      <c r="D57" s="37"/>
      <c r="E57" s="37"/>
      <c r="F57" s="34"/>
      <c r="G57" s="34"/>
      <c r="H57" s="34"/>
      <c r="I57" s="34"/>
      <c r="J57" s="34"/>
      <c r="K57" s="34"/>
      <c r="L57" s="34"/>
    </row>
    <row r="58" spans="1:14" s="47" customFormat="1" ht="27" customHeight="1" x14ac:dyDescent="0.2">
      <c r="A58" s="47" t="s">
        <v>213</v>
      </c>
    </row>
    <row r="59" spans="1:14" s="47" customFormat="1" x14ac:dyDescent="0.2">
      <c r="B59" s="142"/>
      <c r="C59" s="143" t="s">
        <v>0</v>
      </c>
      <c r="D59" s="143"/>
      <c r="E59" s="143"/>
      <c r="F59" s="142" t="s">
        <v>1</v>
      </c>
      <c r="G59" s="142"/>
      <c r="H59" s="142"/>
      <c r="I59" s="142" t="s">
        <v>2</v>
      </c>
      <c r="J59" s="142"/>
      <c r="K59" s="142"/>
      <c r="L59" s="142" t="s">
        <v>3</v>
      </c>
    </row>
    <row r="60" spans="1:14" s="47" customFormat="1" x14ac:dyDescent="0.2">
      <c r="B60" s="142"/>
      <c r="C60" s="67" t="s">
        <v>5</v>
      </c>
      <c r="D60" s="67" t="s">
        <v>6</v>
      </c>
      <c r="E60" s="67" t="s">
        <v>7</v>
      </c>
      <c r="F60" s="67" t="s">
        <v>5</v>
      </c>
      <c r="G60" s="67" t="s">
        <v>6</v>
      </c>
      <c r="H60" s="67" t="s">
        <v>7</v>
      </c>
      <c r="I60" s="67" t="s">
        <v>8</v>
      </c>
      <c r="J60" s="67" t="s">
        <v>9</v>
      </c>
      <c r="K60" s="67" t="s">
        <v>10</v>
      </c>
      <c r="L60" s="142"/>
    </row>
    <row r="61" spans="1:14" s="47" customFormat="1" ht="19.5" customHeight="1" x14ac:dyDescent="0.2">
      <c r="B61" s="156" t="s">
        <v>20</v>
      </c>
      <c r="C61" s="49">
        <f>IF($L$11=0,C8,C11)</f>
        <v>0</v>
      </c>
      <c r="D61" s="49">
        <f t="shared" ref="D61:K61" si="6">IF($L$11=0,D8,D11)</f>
        <v>0</v>
      </c>
      <c r="E61" s="49">
        <f t="shared" si="6"/>
        <v>0</v>
      </c>
      <c r="F61" s="49">
        <f t="shared" si="6"/>
        <v>0</v>
      </c>
      <c r="G61" s="49">
        <f t="shared" si="6"/>
        <v>0</v>
      </c>
      <c r="H61" s="49">
        <f t="shared" si="6"/>
        <v>0</v>
      </c>
      <c r="I61" s="49">
        <f t="shared" si="6"/>
        <v>0</v>
      </c>
      <c r="J61" s="49">
        <f t="shared" si="6"/>
        <v>0</v>
      </c>
      <c r="K61" s="49">
        <f t="shared" si="6"/>
        <v>0</v>
      </c>
      <c r="L61" s="159">
        <f>SUM(C63:K63)</f>
        <v>0</v>
      </c>
    </row>
    <row r="62" spans="1:14" s="47" customFormat="1" x14ac:dyDescent="0.2">
      <c r="B62" s="157"/>
      <c r="C62" s="50"/>
      <c r="D62" s="50"/>
      <c r="E62" s="50"/>
      <c r="F62" s="50"/>
      <c r="G62" s="50"/>
      <c r="H62" s="50"/>
      <c r="I62" s="162">
        <f>SUM(I61:J61)</f>
        <v>0</v>
      </c>
      <c r="J62" s="162"/>
      <c r="K62" s="50"/>
      <c r="L62" s="160"/>
    </row>
    <row r="63" spans="1:14" s="47" customFormat="1" x14ac:dyDescent="0.2">
      <c r="B63" s="158"/>
      <c r="C63" s="162">
        <f>SUM(C61:E61)</f>
        <v>0</v>
      </c>
      <c r="D63" s="162"/>
      <c r="E63" s="162"/>
      <c r="F63" s="162">
        <f>SUM(F61:H61)</f>
        <v>0</v>
      </c>
      <c r="G63" s="162"/>
      <c r="H63" s="162"/>
      <c r="I63" s="162">
        <f>SUM(I61:K61)</f>
        <v>0</v>
      </c>
      <c r="J63" s="162"/>
      <c r="K63" s="162"/>
      <c r="L63" s="161"/>
    </row>
    <row r="64" spans="1:14" s="47" customFormat="1" ht="18.75" customHeight="1" x14ac:dyDescent="0.2">
      <c r="B64" s="71" t="s">
        <v>221</v>
      </c>
      <c r="C64" s="153" t="s">
        <v>217</v>
      </c>
      <c r="D64" s="154"/>
      <c r="E64" s="155"/>
      <c r="F64" s="153">
        <f>SUM(C61:D61,F61:G61)</f>
        <v>0</v>
      </c>
      <c r="G64" s="155"/>
      <c r="H64" s="72">
        <f>SUM(E61,H61)</f>
        <v>0</v>
      </c>
      <c r="I64" s="153">
        <f>SUM(I61:J61)</f>
        <v>0</v>
      </c>
      <c r="J64" s="155"/>
      <c r="K64" s="72">
        <f>K61</f>
        <v>0</v>
      </c>
      <c r="L64" s="75">
        <f>SUM(F64:K64)</f>
        <v>0</v>
      </c>
    </row>
    <row r="65" spans="1:12" s="47" customFormat="1" ht="19.5" customHeight="1" x14ac:dyDescent="0.2">
      <c r="B65" s="73" t="s">
        <v>216</v>
      </c>
      <c r="C65" s="217">
        <f>SUM(C61:I61)</f>
        <v>0</v>
      </c>
      <c r="D65" s="218"/>
      <c r="E65" s="218"/>
      <c r="F65" s="218"/>
      <c r="G65" s="218"/>
      <c r="H65" s="218"/>
      <c r="I65" s="219"/>
      <c r="J65" s="153">
        <f>SUM(J61:K61)</f>
        <v>0</v>
      </c>
      <c r="K65" s="155"/>
      <c r="L65" s="75">
        <f>SUM(C65:K65)</f>
        <v>0</v>
      </c>
    </row>
    <row r="66" spans="1:12" s="47" customFormat="1" x14ac:dyDescent="0.2"/>
    <row r="67" spans="1:12" s="47" customFormat="1" ht="27" customHeight="1" x14ac:dyDescent="0.2">
      <c r="A67" s="47" t="s">
        <v>211</v>
      </c>
    </row>
    <row r="68" spans="1:12" s="47" customFormat="1" x14ac:dyDescent="0.2">
      <c r="B68" s="142"/>
      <c r="C68" s="216" t="s">
        <v>12</v>
      </c>
      <c r="D68" s="216"/>
      <c r="E68" s="216"/>
      <c r="F68" s="142" t="s">
        <v>13</v>
      </c>
      <c r="G68" s="142"/>
      <c r="H68" s="142"/>
      <c r="I68" s="142"/>
      <c r="J68" s="142"/>
      <c r="K68" s="142"/>
      <c r="L68" s="142" t="s">
        <v>3</v>
      </c>
    </row>
    <row r="69" spans="1:12" s="47" customFormat="1" x14ac:dyDescent="0.2">
      <c r="B69" s="142"/>
      <c r="C69" s="67" t="s">
        <v>5</v>
      </c>
      <c r="D69" s="67" t="s">
        <v>6</v>
      </c>
      <c r="E69" s="67" t="s">
        <v>7</v>
      </c>
      <c r="F69" s="67" t="s">
        <v>5</v>
      </c>
      <c r="G69" s="67" t="s">
        <v>6</v>
      </c>
      <c r="H69" s="67" t="s">
        <v>7</v>
      </c>
      <c r="I69" s="67" t="s">
        <v>8</v>
      </c>
      <c r="J69" s="67" t="s">
        <v>9</v>
      </c>
      <c r="K69" s="67" t="s">
        <v>10</v>
      </c>
      <c r="L69" s="142"/>
    </row>
    <row r="70" spans="1:12" s="47" customFormat="1" ht="19.5" customHeight="1" x14ac:dyDescent="0.2">
      <c r="B70" s="51" t="s">
        <v>21</v>
      </c>
      <c r="C70" s="49">
        <f>IF($L$25=0,C24,C25)</f>
        <v>0</v>
      </c>
      <c r="D70" s="49">
        <f t="shared" ref="D70:K70" si="7">IF($L$25=0,D24,D25)</f>
        <v>0</v>
      </c>
      <c r="E70" s="49">
        <f t="shared" si="7"/>
        <v>0</v>
      </c>
      <c r="F70" s="49">
        <f t="shared" si="7"/>
        <v>0</v>
      </c>
      <c r="G70" s="49">
        <f t="shared" si="7"/>
        <v>0</v>
      </c>
      <c r="H70" s="49">
        <f t="shared" si="7"/>
        <v>0</v>
      </c>
      <c r="I70" s="49">
        <f t="shared" si="7"/>
        <v>0</v>
      </c>
      <c r="J70" s="49">
        <f t="shared" si="7"/>
        <v>0</v>
      </c>
      <c r="K70" s="49">
        <f t="shared" si="7"/>
        <v>0</v>
      </c>
      <c r="L70" s="66">
        <f>SUM(C70:K70)</f>
        <v>0</v>
      </c>
    </row>
    <row r="71" spans="1:12" s="47" customFormat="1" ht="18.75" customHeight="1" x14ac:dyDescent="0.2">
      <c r="B71" s="71" t="s">
        <v>221</v>
      </c>
      <c r="C71" s="153" t="s">
        <v>53</v>
      </c>
      <c r="D71" s="154"/>
      <c r="E71" s="155"/>
      <c r="F71" s="153">
        <f>SUM(C70:D70,F70:G70)</f>
        <v>0</v>
      </c>
      <c r="G71" s="155"/>
      <c r="H71" s="72">
        <f>SUM(E70,H70)</f>
        <v>0</v>
      </c>
      <c r="I71" s="153">
        <f>SUM(I70:J70)</f>
        <v>0</v>
      </c>
      <c r="J71" s="155"/>
      <c r="K71" s="72">
        <f>K70</f>
        <v>0</v>
      </c>
      <c r="L71" s="75">
        <f>SUM(F71:K71)</f>
        <v>0</v>
      </c>
    </row>
    <row r="72" spans="1:12" s="47" customFormat="1" ht="19.5" customHeight="1" x14ac:dyDescent="0.2">
      <c r="B72" s="73" t="s">
        <v>216</v>
      </c>
      <c r="C72" s="217">
        <f>SUM(C70:I70)</f>
        <v>0</v>
      </c>
      <c r="D72" s="218"/>
      <c r="E72" s="218"/>
      <c r="F72" s="218"/>
      <c r="G72" s="218"/>
      <c r="H72" s="218"/>
      <c r="I72" s="219"/>
      <c r="J72" s="153">
        <f>SUM(J70:K70)</f>
        <v>0</v>
      </c>
      <c r="K72" s="155"/>
      <c r="L72" s="75">
        <f>SUM(C72:K72)</f>
        <v>0</v>
      </c>
    </row>
    <row r="73" spans="1:12" s="47" customFormat="1" x14ac:dyDescent="0.2"/>
    <row r="74" spans="1:12" s="47" customFormat="1" ht="27" customHeight="1" x14ac:dyDescent="0.2">
      <c r="A74" s="47" t="s">
        <v>212</v>
      </c>
    </row>
    <row r="75" spans="1:12" s="47" customFormat="1" x14ac:dyDescent="0.2">
      <c r="B75" s="142"/>
      <c r="C75" s="143" t="s">
        <v>0</v>
      </c>
      <c r="D75" s="143"/>
      <c r="E75" s="143"/>
      <c r="F75" s="142" t="s">
        <v>1</v>
      </c>
      <c r="G75" s="142"/>
      <c r="H75" s="142"/>
      <c r="I75" s="142" t="s">
        <v>2</v>
      </c>
      <c r="J75" s="142"/>
      <c r="K75" s="142"/>
      <c r="L75" s="142" t="s">
        <v>3</v>
      </c>
    </row>
    <row r="76" spans="1:12" s="47" customFormat="1" ht="24" x14ac:dyDescent="0.2">
      <c r="B76" s="142"/>
      <c r="C76" s="68" t="s">
        <v>14</v>
      </c>
      <c r="D76" s="68" t="s">
        <v>15</v>
      </c>
      <c r="E76" s="68" t="s">
        <v>16</v>
      </c>
      <c r="F76" s="68" t="s">
        <v>14</v>
      </c>
      <c r="G76" s="68" t="s">
        <v>15</v>
      </c>
      <c r="H76" s="68" t="s">
        <v>16</v>
      </c>
      <c r="I76" s="68" t="s">
        <v>17</v>
      </c>
      <c r="J76" s="68" t="s">
        <v>18</v>
      </c>
      <c r="K76" s="68" t="s">
        <v>19</v>
      </c>
      <c r="L76" s="142"/>
    </row>
    <row r="77" spans="1:12" s="47" customFormat="1" ht="19.5" customHeight="1" x14ac:dyDescent="0.2">
      <c r="B77" s="163" t="s">
        <v>133</v>
      </c>
      <c r="C77" s="49">
        <f>IF($L$38=0,C35,C38)</f>
        <v>0</v>
      </c>
      <c r="D77" s="49">
        <f t="shared" ref="D77:K77" si="8">IF($L$38=0,D35,D38)</f>
        <v>0</v>
      </c>
      <c r="E77" s="49">
        <f t="shared" si="8"/>
        <v>0</v>
      </c>
      <c r="F77" s="49">
        <f t="shared" si="8"/>
        <v>0</v>
      </c>
      <c r="G77" s="49">
        <f t="shared" si="8"/>
        <v>0</v>
      </c>
      <c r="H77" s="49">
        <f t="shared" si="8"/>
        <v>0</v>
      </c>
      <c r="I77" s="49">
        <f t="shared" si="8"/>
        <v>0</v>
      </c>
      <c r="J77" s="49">
        <f t="shared" si="8"/>
        <v>0</v>
      </c>
      <c r="K77" s="49">
        <f t="shared" si="8"/>
        <v>0</v>
      </c>
      <c r="L77" s="159">
        <f>SUM(C79:K79)</f>
        <v>0</v>
      </c>
    </row>
    <row r="78" spans="1:12" s="47" customFormat="1" x14ac:dyDescent="0.2">
      <c r="B78" s="164"/>
      <c r="C78" s="50"/>
      <c r="D78" s="50"/>
      <c r="E78" s="50"/>
      <c r="F78" s="50"/>
      <c r="G78" s="50"/>
      <c r="H78" s="50"/>
      <c r="I78" s="162">
        <f>SUM(I77:J77)</f>
        <v>0</v>
      </c>
      <c r="J78" s="162"/>
      <c r="K78" s="50"/>
      <c r="L78" s="160"/>
    </row>
    <row r="79" spans="1:12" s="47" customFormat="1" x14ac:dyDescent="0.2">
      <c r="B79" s="165"/>
      <c r="C79" s="162">
        <f>SUM(C77:E77)</f>
        <v>0</v>
      </c>
      <c r="D79" s="162"/>
      <c r="E79" s="162"/>
      <c r="F79" s="162">
        <f>SUM(F77:H77)</f>
        <v>0</v>
      </c>
      <c r="G79" s="162"/>
      <c r="H79" s="162"/>
      <c r="I79" s="162">
        <f>SUM(I77:K77)</f>
        <v>0</v>
      </c>
      <c r="J79" s="162"/>
      <c r="K79" s="162"/>
      <c r="L79" s="161"/>
    </row>
    <row r="80" spans="1:12" s="47" customFormat="1" ht="18.75" customHeight="1" x14ac:dyDescent="0.2">
      <c r="B80" s="71" t="s">
        <v>221</v>
      </c>
      <c r="C80" s="153" t="s">
        <v>53</v>
      </c>
      <c r="D80" s="154"/>
      <c r="E80" s="155"/>
      <c r="F80" s="153">
        <f>SUM(C77:D77,F77:G77)</f>
        <v>0</v>
      </c>
      <c r="G80" s="155"/>
      <c r="H80" s="72">
        <f>SUM(E77,H77)</f>
        <v>0</v>
      </c>
      <c r="I80" s="153">
        <f>SUM(I77:J77)</f>
        <v>0</v>
      </c>
      <c r="J80" s="155"/>
      <c r="K80" s="72">
        <f>K77</f>
        <v>0</v>
      </c>
      <c r="L80" s="75">
        <f>SUM(F80:K80)</f>
        <v>0</v>
      </c>
    </row>
    <row r="81" spans="1:14" s="47" customFormat="1" ht="19.5" customHeight="1" x14ac:dyDescent="0.2">
      <c r="B81" s="73" t="s">
        <v>216</v>
      </c>
      <c r="C81" s="217">
        <f>SUM(C77:I77)</f>
        <v>0</v>
      </c>
      <c r="D81" s="218"/>
      <c r="E81" s="218"/>
      <c r="F81" s="218"/>
      <c r="G81" s="218"/>
      <c r="H81" s="218"/>
      <c r="I81" s="219"/>
      <c r="J81" s="153">
        <f>SUM(J77:K77)</f>
        <v>0</v>
      </c>
      <c r="K81" s="155"/>
      <c r="L81" s="75">
        <f>SUM(C81:K81)</f>
        <v>0</v>
      </c>
    </row>
    <row r="83" spans="1:14" s="24" customFormat="1" ht="22.5" customHeight="1" x14ac:dyDescent="0.2">
      <c r="A83" s="24" t="s">
        <v>96</v>
      </c>
    </row>
    <row r="84" spans="1:14" s="24" customFormat="1" ht="22.5" customHeight="1" x14ac:dyDescent="0.2">
      <c r="A84" s="24" t="s">
        <v>98</v>
      </c>
    </row>
    <row r="85" spans="1:14" s="14" customFormat="1" ht="30" customHeight="1" x14ac:dyDescent="0.2">
      <c r="B85" s="15"/>
      <c r="C85" s="166" t="s">
        <v>20</v>
      </c>
      <c r="D85" s="166"/>
      <c r="E85" s="166" t="s">
        <v>36</v>
      </c>
      <c r="F85" s="166"/>
      <c r="G85" s="167" t="s">
        <v>22</v>
      </c>
      <c r="H85" s="168"/>
      <c r="I85" s="166" t="s">
        <v>34</v>
      </c>
      <c r="J85" s="166"/>
      <c r="K85" s="166"/>
      <c r="L85" s="166"/>
    </row>
    <row r="86" spans="1:14" s="14" customFormat="1" ht="30" customHeight="1" x14ac:dyDescent="0.2">
      <c r="B86" s="19" t="s">
        <v>101</v>
      </c>
      <c r="C86" s="169">
        <f>ROUND(SUM(C87:D90),0)</f>
        <v>0</v>
      </c>
      <c r="D86" s="170"/>
      <c r="E86" s="169">
        <f>ROUND(SUM(E87:F90),0)</f>
        <v>0</v>
      </c>
      <c r="F86" s="170"/>
      <c r="G86" s="169">
        <f>ROUND(SUM(G87:H90),0)</f>
        <v>0</v>
      </c>
      <c r="H86" s="170"/>
      <c r="I86" s="173" t="s">
        <v>109</v>
      </c>
      <c r="J86" s="174"/>
      <c r="K86" s="174"/>
      <c r="L86" s="175"/>
    </row>
    <row r="87" spans="1:14" s="14" customFormat="1" ht="30" customHeight="1" x14ac:dyDescent="0.2">
      <c r="B87" s="26" t="s">
        <v>102</v>
      </c>
      <c r="C87" s="220">
        <f>ROUNDDOWN($K$61/年齢別基準!$D$3,1)</f>
        <v>0</v>
      </c>
      <c r="D87" s="221"/>
      <c r="E87" s="220">
        <f>ROUNDDOWN($K$70/年齢別基準!$D$3,1)</f>
        <v>0</v>
      </c>
      <c r="F87" s="221"/>
      <c r="G87" s="220">
        <f>ROUNDDOWN($K$77/年齢別基準!$D$3,1)</f>
        <v>0</v>
      </c>
      <c r="H87" s="221"/>
      <c r="I87" s="222" t="s">
        <v>106</v>
      </c>
      <c r="J87" s="223"/>
      <c r="K87" s="223"/>
      <c r="L87" s="224"/>
      <c r="N87" s="14" t="s">
        <v>174</v>
      </c>
    </row>
    <row r="88" spans="1:14" s="14" customFormat="1" ht="30" customHeight="1" x14ac:dyDescent="0.2">
      <c r="B88" s="27" t="s">
        <v>103</v>
      </c>
      <c r="C88" s="183">
        <f>ROUNDDOWN(SUM($I$61:$J$61)/年齢別基準!$D$4,1)</f>
        <v>0</v>
      </c>
      <c r="D88" s="184"/>
      <c r="E88" s="183">
        <f>ROUNDDOWN(SUM($I$70:$J$70)/年齢別基準!$D$4,1)</f>
        <v>0</v>
      </c>
      <c r="F88" s="184"/>
      <c r="G88" s="183">
        <f>ROUNDDOWN(SUM($I$77:$J$77)/年齢別基準!$D$4,1)</f>
        <v>0</v>
      </c>
      <c r="H88" s="184"/>
      <c r="I88" s="187" t="s">
        <v>108</v>
      </c>
      <c r="J88" s="188"/>
      <c r="K88" s="188"/>
      <c r="L88" s="189"/>
      <c r="N88" s="14" t="s">
        <v>175</v>
      </c>
    </row>
    <row r="89" spans="1:14" s="14" customFormat="1" ht="30" customHeight="1" x14ac:dyDescent="0.2">
      <c r="B89" s="28" t="s">
        <v>104</v>
      </c>
      <c r="C89" s="183">
        <f>ROUNDDOWN(SUM($E$61,$H$61)/年齢別基準!$D$6,1)</f>
        <v>0</v>
      </c>
      <c r="D89" s="184"/>
      <c r="E89" s="183">
        <f>ROUNDDOWN(SUM($E$70,$H$70)/年齢別基準!$D$6,1)</f>
        <v>0</v>
      </c>
      <c r="F89" s="184"/>
      <c r="G89" s="183">
        <f>ROUNDDOWN(SUM($E$77,$H$77)/年齢別基準!$D$6,1)</f>
        <v>0</v>
      </c>
      <c r="H89" s="184"/>
      <c r="I89" s="187" t="s">
        <v>115</v>
      </c>
      <c r="J89" s="188"/>
      <c r="K89" s="188"/>
      <c r="L89" s="189"/>
      <c r="N89" s="14" t="s">
        <v>176</v>
      </c>
    </row>
    <row r="90" spans="1:14" s="14" customFormat="1" ht="30" customHeight="1" x14ac:dyDescent="0.2">
      <c r="B90" s="27" t="s">
        <v>105</v>
      </c>
      <c r="C90" s="183">
        <f>ROUNDDOWN(SUM($C$61,$D$61,$F$61,$G$61)/年齢別基準!$D$7,1)</f>
        <v>0</v>
      </c>
      <c r="D90" s="184"/>
      <c r="E90" s="183">
        <f>ROUNDDOWN(SUM($C$70,$D$70,$F$70,$G$70)/年齢別基準!$D$7,1)</f>
        <v>0</v>
      </c>
      <c r="F90" s="184"/>
      <c r="G90" s="183">
        <f>ROUNDDOWN(SUM($C$77,$D$77,$F$77,$G$77)/年齢別基準!$D$7,1)</f>
        <v>0</v>
      </c>
      <c r="H90" s="184"/>
      <c r="I90" s="187" t="s">
        <v>116</v>
      </c>
      <c r="J90" s="188"/>
      <c r="K90" s="188"/>
      <c r="L90" s="189"/>
      <c r="N90" s="14" t="s">
        <v>177</v>
      </c>
    </row>
    <row r="91" spans="1:14" s="14" customFormat="1" ht="30" customHeight="1" x14ac:dyDescent="0.2">
      <c r="B91" s="19" t="s">
        <v>100</v>
      </c>
      <c r="C91" s="169">
        <f>$C$47</f>
        <v>0</v>
      </c>
      <c r="D91" s="170"/>
      <c r="E91" s="169">
        <f>C91</f>
        <v>0</v>
      </c>
      <c r="F91" s="170"/>
      <c r="G91" s="169">
        <f>C91</f>
        <v>0</v>
      </c>
      <c r="H91" s="170"/>
      <c r="I91" s="180"/>
      <c r="J91" s="181"/>
      <c r="K91" s="181"/>
      <c r="L91" s="182"/>
      <c r="N91" s="14" t="s">
        <v>73</v>
      </c>
    </row>
    <row r="92" spans="1:14" s="14" customFormat="1" ht="30" customHeight="1" x14ac:dyDescent="0.2">
      <c r="B92" s="25" t="s">
        <v>25</v>
      </c>
      <c r="C92" s="203" t="str">
        <f>IF(C86=0,"未判定",IF(C86&lt;=C91,"基準適合","基準不適合"))</f>
        <v>未判定</v>
      </c>
      <c r="D92" s="204"/>
      <c r="E92" s="203" t="str">
        <f>IF(E86=0,"未判定",IF(E86&lt;=E91,"基準適合","基準不適合"))</f>
        <v>未判定</v>
      </c>
      <c r="F92" s="204"/>
      <c r="G92" s="203" t="str">
        <f>IF(G86=0,"未判定",IF(G86&lt;=G91,"基準適合","基準不適合"))</f>
        <v>未判定</v>
      </c>
      <c r="H92" s="204"/>
      <c r="I92" s="206" t="s">
        <v>39</v>
      </c>
      <c r="J92" s="207"/>
      <c r="K92" s="207"/>
      <c r="L92" s="208"/>
    </row>
    <row r="93" spans="1:14" s="14" customFormat="1" ht="22.5" customHeight="1" x14ac:dyDescent="0.2"/>
    <row r="94" spans="1:14" s="24" customFormat="1" ht="22.5" customHeight="1" x14ac:dyDescent="0.2">
      <c r="A94" s="24" t="s">
        <v>99</v>
      </c>
    </row>
    <row r="95" spans="1:14" s="14" customFormat="1" ht="30" customHeight="1" x14ac:dyDescent="0.2">
      <c r="B95" s="15"/>
      <c r="C95" s="166" t="s">
        <v>20</v>
      </c>
      <c r="D95" s="166"/>
      <c r="E95" s="166" t="s">
        <v>36</v>
      </c>
      <c r="F95" s="166"/>
      <c r="G95" s="167" t="s">
        <v>22</v>
      </c>
      <c r="H95" s="168"/>
      <c r="I95" s="166" t="s">
        <v>34</v>
      </c>
      <c r="J95" s="166"/>
      <c r="K95" s="166"/>
      <c r="L95" s="166"/>
    </row>
    <row r="96" spans="1:14" s="14" customFormat="1" ht="30" customHeight="1" x14ac:dyDescent="0.2">
      <c r="B96" s="19" t="s">
        <v>101</v>
      </c>
      <c r="C96" s="169">
        <f>ROUND(SUM(C97:D100),0)</f>
        <v>0</v>
      </c>
      <c r="D96" s="170"/>
      <c r="E96" s="169">
        <f>ROUND(SUM(E97:F100),0)</f>
        <v>0</v>
      </c>
      <c r="F96" s="170"/>
      <c r="G96" s="169">
        <f>ROUND(SUM(G97:H100),0)</f>
        <v>0</v>
      </c>
      <c r="H96" s="170"/>
      <c r="I96" s="173" t="s">
        <v>109</v>
      </c>
      <c r="J96" s="201"/>
      <c r="K96" s="201"/>
      <c r="L96" s="202"/>
    </row>
    <row r="97" spans="1:14" s="14" customFormat="1" ht="30" customHeight="1" x14ac:dyDescent="0.2">
      <c r="B97" s="26" t="s">
        <v>102</v>
      </c>
      <c r="C97" s="220">
        <f>ROUNDDOWN($K$61/年齢別基準!$C$3,1)</f>
        <v>0</v>
      </c>
      <c r="D97" s="221"/>
      <c r="E97" s="220">
        <f>ROUNDDOWN($K$70/年齢別基準!$C$3,1)</f>
        <v>0</v>
      </c>
      <c r="F97" s="221"/>
      <c r="G97" s="220">
        <f>ROUNDDOWN($K$77/年齢別基準!$C$3,1)</f>
        <v>0</v>
      </c>
      <c r="H97" s="221"/>
      <c r="I97" s="222" t="s">
        <v>106</v>
      </c>
      <c r="J97" s="223"/>
      <c r="K97" s="223"/>
      <c r="L97" s="224"/>
      <c r="N97" s="14" t="s">
        <v>174</v>
      </c>
    </row>
    <row r="98" spans="1:14" s="14" customFormat="1" ht="30" customHeight="1" x14ac:dyDescent="0.2">
      <c r="B98" s="27" t="s">
        <v>103</v>
      </c>
      <c r="C98" s="183">
        <f>ROUNDDOWN(SUM($I$61:$J$61)/年齢別基準!$C$4,1)</f>
        <v>0</v>
      </c>
      <c r="D98" s="184"/>
      <c r="E98" s="183">
        <f>ROUNDDOWN(SUM($I$70:$J$70)/年齢別基準!$C$4,1)</f>
        <v>0</v>
      </c>
      <c r="F98" s="184"/>
      <c r="G98" s="183">
        <f>ROUNDDOWN(SUM($I$77:$J$77)/年齢別基準!$C$4,1)</f>
        <v>0</v>
      </c>
      <c r="H98" s="184"/>
      <c r="I98" s="187" t="s">
        <v>108</v>
      </c>
      <c r="J98" s="188"/>
      <c r="K98" s="188"/>
      <c r="L98" s="189"/>
      <c r="N98" s="14" t="s">
        <v>175</v>
      </c>
    </row>
    <row r="99" spans="1:14" s="14" customFormat="1" ht="30" customHeight="1" x14ac:dyDescent="0.2">
      <c r="B99" s="28" t="s">
        <v>104</v>
      </c>
      <c r="C99" s="183">
        <f>ROUNDDOWN(SUM($E$61,$H$61)/年齢別基準!$C$6,1)</f>
        <v>0</v>
      </c>
      <c r="D99" s="184"/>
      <c r="E99" s="183">
        <f>ROUNDDOWN(SUM($E$70,$H$70)/年齢別基準!$C$6,1)</f>
        <v>0</v>
      </c>
      <c r="F99" s="184"/>
      <c r="G99" s="183">
        <f>ROUNDDOWN(SUM($E$77,$H$77)/年齢別基準!$C$6,1)</f>
        <v>0</v>
      </c>
      <c r="H99" s="184"/>
      <c r="I99" s="187" t="s">
        <v>113</v>
      </c>
      <c r="J99" s="188"/>
      <c r="K99" s="188"/>
      <c r="L99" s="189"/>
      <c r="N99" s="14" t="s">
        <v>178</v>
      </c>
    </row>
    <row r="100" spans="1:14" s="14" customFormat="1" ht="30" customHeight="1" x14ac:dyDescent="0.2">
      <c r="B100" s="29" t="s">
        <v>105</v>
      </c>
      <c r="C100" s="225">
        <f>ROUNDDOWN(SUM($C$61,$D$61,$F$61,$G$61)/年齢別基準!$C$7,1)</f>
        <v>0</v>
      </c>
      <c r="D100" s="226"/>
      <c r="E100" s="225">
        <f>ROUNDDOWN(SUM($C$70,$D$70,$F$70,$G$70)/年齢別基準!$C$7,1)</f>
        <v>0</v>
      </c>
      <c r="F100" s="226"/>
      <c r="G100" s="225">
        <f>ROUNDDOWN(SUM($C$77,$D$77,$F$77,$G$77)/年齢別基準!$C$7,1)</f>
        <v>0</v>
      </c>
      <c r="H100" s="226"/>
      <c r="I100" s="227" t="s">
        <v>114</v>
      </c>
      <c r="J100" s="228"/>
      <c r="K100" s="228"/>
      <c r="L100" s="229"/>
      <c r="N100" s="14" t="s">
        <v>179</v>
      </c>
    </row>
    <row r="101" spans="1:14" s="14" customFormat="1" ht="30" customHeight="1" x14ac:dyDescent="0.2">
      <c r="B101" s="19" t="s">
        <v>100</v>
      </c>
      <c r="C101" s="169">
        <f>$C$47</f>
        <v>0</v>
      </c>
      <c r="D101" s="170"/>
      <c r="E101" s="169">
        <f>C101</f>
        <v>0</v>
      </c>
      <c r="F101" s="170"/>
      <c r="G101" s="169">
        <f>C101</f>
        <v>0</v>
      </c>
      <c r="H101" s="170"/>
      <c r="I101" s="180"/>
      <c r="J101" s="181"/>
      <c r="K101" s="181"/>
      <c r="L101" s="182"/>
      <c r="N101" s="14" t="s">
        <v>73</v>
      </c>
    </row>
    <row r="102" spans="1:14" s="14" customFormat="1" ht="30" customHeight="1" x14ac:dyDescent="0.2">
      <c r="B102" s="25" t="s">
        <v>25</v>
      </c>
      <c r="C102" s="203" t="str">
        <f>IF(C96=0,"未判定",IF(C96&lt;=C101,"基準適合","基準不適合"))</f>
        <v>未判定</v>
      </c>
      <c r="D102" s="204"/>
      <c r="E102" s="203" t="str">
        <f>IF(E96=0,"未判定",IF(E96&lt;=E101,"基準適合","基準不適合"))</f>
        <v>未判定</v>
      </c>
      <c r="F102" s="204"/>
      <c r="G102" s="203" t="str">
        <f>IF(G96=0,"未判定",IF(G96&lt;=G101,"基準適合","基準不適合"))</f>
        <v>未判定</v>
      </c>
      <c r="H102" s="204"/>
      <c r="I102" s="230" t="s">
        <v>39</v>
      </c>
      <c r="J102" s="231"/>
      <c r="K102" s="231"/>
      <c r="L102" s="232"/>
    </row>
    <row r="103" spans="1:14" s="14" customFormat="1" ht="22.5" customHeight="1" x14ac:dyDescent="0.2"/>
    <row r="104" spans="1:14" s="24" customFormat="1" ht="22.5" customHeight="1" x14ac:dyDescent="0.2">
      <c r="A104" s="24" t="s">
        <v>97</v>
      </c>
    </row>
    <row r="105" spans="1:14" s="24" customFormat="1" ht="22.5" customHeight="1" x14ac:dyDescent="0.2">
      <c r="A105" s="24" t="s">
        <v>204</v>
      </c>
      <c r="N105" s="24" t="s">
        <v>219</v>
      </c>
    </row>
    <row r="106" spans="1:14" s="14" customFormat="1" ht="30" customHeight="1" x14ac:dyDescent="0.2">
      <c r="B106" s="15"/>
      <c r="C106" s="166" t="s">
        <v>20</v>
      </c>
      <c r="D106" s="166"/>
      <c r="E106" s="166" t="s">
        <v>36</v>
      </c>
      <c r="F106" s="166"/>
      <c r="G106" s="167" t="s">
        <v>22</v>
      </c>
      <c r="H106" s="168"/>
      <c r="I106" s="166" t="s">
        <v>34</v>
      </c>
      <c r="J106" s="166"/>
      <c r="K106" s="166"/>
      <c r="L106" s="166"/>
    </row>
    <row r="107" spans="1:14" s="14" customFormat="1" ht="30" customHeight="1" x14ac:dyDescent="0.2">
      <c r="B107" s="15" t="s">
        <v>44</v>
      </c>
      <c r="C107" s="209">
        <f>年齢別基準!$E$3*($K$61+$J$61)</f>
        <v>0</v>
      </c>
      <c r="D107" s="210"/>
      <c r="E107" s="209">
        <f>年齢別基準!$E$3*($K$70+$J$70)</f>
        <v>0</v>
      </c>
      <c r="F107" s="210"/>
      <c r="G107" s="209">
        <f>年齢別基準!$E$3*($K$77+$J$77)</f>
        <v>0</v>
      </c>
      <c r="H107" s="210"/>
      <c r="I107" s="173" t="s">
        <v>181</v>
      </c>
      <c r="J107" s="201"/>
      <c r="K107" s="201"/>
      <c r="L107" s="202"/>
      <c r="N107" s="14" t="s">
        <v>180</v>
      </c>
    </row>
    <row r="108" spans="1:14" s="14" customFormat="1" ht="30" customHeight="1" x14ac:dyDescent="0.2">
      <c r="B108" s="20" t="s">
        <v>24</v>
      </c>
      <c r="C108" s="209">
        <f>$C$48</f>
        <v>0</v>
      </c>
      <c r="D108" s="210"/>
      <c r="E108" s="209">
        <f>C108</f>
        <v>0</v>
      </c>
      <c r="F108" s="210"/>
      <c r="G108" s="209">
        <f>C108</f>
        <v>0</v>
      </c>
      <c r="H108" s="210"/>
      <c r="I108" s="180"/>
      <c r="J108" s="181"/>
      <c r="K108" s="181"/>
      <c r="L108" s="182"/>
      <c r="N108" s="14" t="s">
        <v>73</v>
      </c>
    </row>
    <row r="109" spans="1:14" s="24" customFormat="1" ht="30" customHeight="1" x14ac:dyDescent="0.2">
      <c r="B109" s="25" t="s">
        <v>25</v>
      </c>
      <c r="C109" s="203" t="str">
        <f>IF(C107=0,"未判定",IF(C107&lt;=C108,"基準適合","基準不適合"))</f>
        <v>未判定</v>
      </c>
      <c r="D109" s="204"/>
      <c r="E109" s="203" t="str">
        <f>IF(E107=0,"未判定",IF(E107&lt;=E108,"基準適合","基準不適合"))</f>
        <v>未判定</v>
      </c>
      <c r="F109" s="204"/>
      <c r="G109" s="203" t="str">
        <f>IF(G107=0,"未判定",IF(G107&lt;=G108,"基準適合","基準不適合"))</f>
        <v>未判定</v>
      </c>
      <c r="H109" s="204"/>
      <c r="I109" s="206" t="s">
        <v>39</v>
      </c>
      <c r="J109" s="207"/>
      <c r="K109" s="207"/>
      <c r="L109" s="208"/>
    </row>
    <row r="110" spans="1:14" s="14" customFormat="1" ht="22.5" customHeight="1" x14ac:dyDescent="0.2"/>
    <row r="111" spans="1:14" s="24" customFormat="1" ht="22.5" customHeight="1" x14ac:dyDescent="0.2">
      <c r="A111" s="24" t="s">
        <v>138</v>
      </c>
    </row>
    <row r="112" spans="1:14" s="14" customFormat="1" ht="30" customHeight="1" x14ac:dyDescent="0.2">
      <c r="B112" s="15"/>
      <c r="C112" s="166" t="s">
        <v>20</v>
      </c>
      <c r="D112" s="166"/>
      <c r="E112" s="166" t="s">
        <v>36</v>
      </c>
      <c r="F112" s="166"/>
      <c r="G112" s="167" t="s">
        <v>22</v>
      </c>
      <c r="H112" s="168"/>
      <c r="I112" s="166" t="s">
        <v>34</v>
      </c>
      <c r="J112" s="166"/>
      <c r="K112" s="166"/>
      <c r="L112" s="166"/>
    </row>
    <row r="113" spans="1:14" s="14" customFormat="1" ht="30" customHeight="1" x14ac:dyDescent="0.2">
      <c r="B113" s="15" t="s">
        <v>44</v>
      </c>
      <c r="C113" s="209">
        <f>年齢別基準!$E$5*SUM(小規模保育事業A型!$C$61:$I$61)</f>
        <v>0</v>
      </c>
      <c r="D113" s="210"/>
      <c r="E113" s="209">
        <f>年齢別基準!$E$5*SUM(小規模保育事業A型!$C$70:$I$70)</f>
        <v>0</v>
      </c>
      <c r="F113" s="210"/>
      <c r="G113" s="209">
        <f>年齢別基準!$E$5*SUM(小規模保育事業A型!$C$77:$I$77)</f>
        <v>0</v>
      </c>
      <c r="H113" s="210"/>
      <c r="I113" s="173" t="s">
        <v>182</v>
      </c>
      <c r="J113" s="201"/>
      <c r="K113" s="201"/>
      <c r="L113" s="202"/>
      <c r="N113" s="14" t="s">
        <v>180</v>
      </c>
    </row>
    <row r="114" spans="1:14" s="14" customFormat="1" ht="30" customHeight="1" x14ac:dyDescent="0.2">
      <c r="B114" s="15" t="s">
        <v>24</v>
      </c>
      <c r="C114" s="209">
        <f>$C$49</f>
        <v>0</v>
      </c>
      <c r="D114" s="210"/>
      <c r="E114" s="209">
        <f>C114</f>
        <v>0</v>
      </c>
      <c r="F114" s="210"/>
      <c r="G114" s="209">
        <f>C114</f>
        <v>0</v>
      </c>
      <c r="H114" s="210"/>
      <c r="I114" s="180"/>
      <c r="J114" s="181"/>
      <c r="K114" s="181"/>
      <c r="L114" s="182"/>
      <c r="N114" s="14" t="s">
        <v>73</v>
      </c>
    </row>
    <row r="115" spans="1:14" s="14" customFormat="1" ht="30" customHeight="1" x14ac:dyDescent="0.2">
      <c r="B115" s="25" t="s">
        <v>25</v>
      </c>
      <c r="C115" s="203" t="str">
        <f>IF(C113=0,"未判定",IF(C113&lt;=C114,"基準適合","基準不適合"))</f>
        <v>未判定</v>
      </c>
      <c r="D115" s="204"/>
      <c r="E115" s="203" t="str">
        <f>IF(E113=0,"未判定",IF(E113&lt;=E114,"基準適合","基準不適合"))</f>
        <v>未判定</v>
      </c>
      <c r="F115" s="204"/>
      <c r="G115" s="203" t="str">
        <f>IF(G113=0,"未判定",IF(G113&lt;=G114,"基準適合","基準不適合"))</f>
        <v>未判定</v>
      </c>
      <c r="H115" s="204"/>
      <c r="I115" s="230" t="s">
        <v>39</v>
      </c>
      <c r="J115" s="231"/>
      <c r="K115" s="231"/>
      <c r="L115" s="232"/>
    </row>
    <row r="116" spans="1:14" s="14" customFormat="1" ht="22.5" customHeight="1" x14ac:dyDescent="0.2"/>
    <row r="117" spans="1:14" s="24" customFormat="1" ht="22.5" customHeight="1" x14ac:dyDescent="0.2">
      <c r="A117" s="24" t="s">
        <v>260</v>
      </c>
    </row>
    <row r="118" spans="1:14" s="14" customFormat="1" ht="30" customHeight="1" x14ac:dyDescent="0.2">
      <c r="B118" s="15"/>
      <c r="C118" s="166" t="s">
        <v>20</v>
      </c>
      <c r="D118" s="166"/>
      <c r="E118" s="166" t="s">
        <v>36</v>
      </c>
      <c r="F118" s="166"/>
      <c r="G118" s="167" t="s">
        <v>22</v>
      </c>
      <c r="H118" s="168"/>
      <c r="I118" s="166" t="s">
        <v>34</v>
      </c>
      <c r="J118" s="166"/>
      <c r="K118" s="166"/>
      <c r="L118" s="166"/>
    </row>
    <row r="119" spans="1:14" s="14" customFormat="1" ht="30" customHeight="1" x14ac:dyDescent="0.2">
      <c r="B119" s="15" t="s">
        <v>44</v>
      </c>
      <c r="C119" s="209">
        <f>年齢別基準!$F$5*SUM(小規模保育事業A型!$F$61:$I$61)</f>
        <v>0</v>
      </c>
      <c r="D119" s="210"/>
      <c r="E119" s="209">
        <f>年齢別基準!$F$5*SUM(小規模保育事業A型!$F$70:$I$70)</f>
        <v>0</v>
      </c>
      <c r="F119" s="210"/>
      <c r="G119" s="209">
        <f>年齢別基準!$F$5*SUM(小規模保育事業A型!$F$77:$I$77)</f>
        <v>0</v>
      </c>
      <c r="H119" s="210"/>
      <c r="I119" s="173" t="s">
        <v>183</v>
      </c>
      <c r="J119" s="201"/>
      <c r="K119" s="201"/>
      <c r="L119" s="202"/>
      <c r="N119" s="14" t="s">
        <v>134</v>
      </c>
    </row>
    <row r="120" spans="1:14" s="14" customFormat="1" ht="30" customHeight="1" x14ac:dyDescent="0.2">
      <c r="B120" s="19" t="s">
        <v>24</v>
      </c>
      <c r="C120" s="209">
        <f>$C$50+$C$51</f>
        <v>0</v>
      </c>
      <c r="D120" s="210"/>
      <c r="E120" s="209">
        <f>C120</f>
        <v>0</v>
      </c>
      <c r="F120" s="210"/>
      <c r="G120" s="209">
        <f>C120</f>
        <v>0</v>
      </c>
      <c r="H120" s="210"/>
      <c r="I120" s="180"/>
      <c r="J120" s="181"/>
      <c r="K120" s="181"/>
      <c r="L120" s="182"/>
      <c r="N120" s="14" t="s">
        <v>73</v>
      </c>
    </row>
    <row r="121" spans="1:14" s="14" customFormat="1" ht="30" customHeight="1" x14ac:dyDescent="0.2">
      <c r="B121" s="25" t="s">
        <v>25</v>
      </c>
      <c r="C121" s="203" t="str">
        <f>IF(C119=0,"未判定",IF(C119&lt;=C120,"基準適合","基準不適合"))</f>
        <v>未判定</v>
      </c>
      <c r="D121" s="204"/>
      <c r="E121" s="203" t="str">
        <f>IF(E119=0,"未判定",IF(E119&lt;=E120,"基準適合","基準不適合"))</f>
        <v>未判定</v>
      </c>
      <c r="F121" s="204"/>
      <c r="G121" s="203" t="str">
        <f>IF(G119=0,"未判定",IF(G119&lt;=G120,"基準適合","基準不適合"))</f>
        <v>未判定</v>
      </c>
      <c r="H121" s="204"/>
      <c r="I121" s="230" t="s">
        <v>39</v>
      </c>
      <c r="J121" s="231"/>
      <c r="K121" s="231"/>
      <c r="L121" s="232"/>
    </row>
    <row r="122" spans="1:14" s="14" customFormat="1" ht="22.5" customHeight="1" x14ac:dyDescent="0.2"/>
    <row r="123" spans="1:14" s="14" customFormat="1" ht="22.5" customHeight="1" x14ac:dyDescent="0.2"/>
    <row r="124" spans="1:14" s="14" customFormat="1" ht="22.5" customHeight="1" x14ac:dyDescent="0.2"/>
    <row r="125" spans="1:14" s="14" customFormat="1" ht="22.5" customHeight="1" x14ac:dyDescent="0.2"/>
    <row r="126" spans="1:14" s="14" customFormat="1" ht="22.5" customHeight="1" x14ac:dyDescent="0.2"/>
    <row r="127" spans="1:14" s="14" customFormat="1" ht="22.5" customHeight="1" x14ac:dyDescent="0.2"/>
    <row r="128" spans="1:14" s="14" customFormat="1" ht="22.5" customHeight="1" x14ac:dyDescent="0.2"/>
    <row r="129" s="14" customFormat="1" ht="22.5" customHeight="1" x14ac:dyDescent="0.2"/>
    <row r="130" s="14" customFormat="1" ht="22.5" customHeight="1" x14ac:dyDescent="0.2"/>
    <row r="131" s="14" customFormat="1" ht="22.5" customHeight="1" x14ac:dyDescent="0.2"/>
    <row r="132" s="14" customFormat="1" ht="22.5" customHeight="1" x14ac:dyDescent="0.2"/>
    <row r="133" s="14" customFormat="1" ht="22.5" customHeight="1" x14ac:dyDescent="0.2"/>
    <row r="134" s="14" customFormat="1" ht="22.5" customHeight="1" x14ac:dyDescent="0.2"/>
    <row r="135" s="14" customFormat="1" ht="22.5" customHeight="1" x14ac:dyDescent="0.2"/>
    <row r="136" s="14" customFormat="1" ht="22.5" customHeight="1" x14ac:dyDescent="0.2"/>
    <row r="137" s="14" customFormat="1" ht="22.5" customHeight="1" x14ac:dyDescent="0.2"/>
    <row r="138" s="14" customFormat="1" ht="22.5" customHeight="1" x14ac:dyDescent="0.2"/>
    <row r="139" s="14" customFormat="1" ht="22.5" customHeight="1" x14ac:dyDescent="0.2"/>
    <row r="140" s="14" customFormat="1" ht="22.5" customHeight="1" x14ac:dyDescent="0.2"/>
    <row r="141" s="14" customFormat="1" ht="22.5" customHeight="1" x14ac:dyDescent="0.2"/>
    <row r="142" s="14" customFormat="1" ht="22.5" customHeight="1" x14ac:dyDescent="0.2"/>
    <row r="143" s="14" customFormat="1" ht="22.5" customHeight="1" x14ac:dyDescent="0.2"/>
    <row r="144" s="14" customFormat="1" ht="22.5" customHeight="1" x14ac:dyDescent="0.2"/>
    <row r="145" s="14" customFormat="1" ht="22.5" customHeight="1" x14ac:dyDescent="0.2"/>
    <row r="146" s="14" customFormat="1" ht="22.5" customHeight="1" x14ac:dyDescent="0.2"/>
    <row r="147" s="14" customFormat="1" ht="22.5" customHeight="1" x14ac:dyDescent="0.2"/>
    <row r="148" s="14" customFormat="1" ht="22.5" customHeight="1" x14ac:dyDescent="0.2"/>
    <row r="149" s="14" customFormat="1" ht="22.5" customHeight="1" x14ac:dyDescent="0.2"/>
    <row r="150" s="14" customFormat="1" ht="22.5" customHeight="1" x14ac:dyDescent="0.2"/>
    <row r="151" s="14" customFormat="1" ht="22.5" customHeight="1" x14ac:dyDescent="0.2"/>
    <row r="152" s="14" customFormat="1" ht="22.5" customHeight="1" x14ac:dyDescent="0.2"/>
    <row r="153" s="14" customFormat="1" ht="22.5" customHeight="1" x14ac:dyDescent="0.2"/>
    <row r="154" s="14" customFormat="1" ht="22.5" customHeight="1" x14ac:dyDescent="0.2"/>
    <row r="155" s="14" customFormat="1" ht="22.5" customHeight="1" x14ac:dyDescent="0.2"/>
    <row r="156" s="14" customFormat="1" ht="22.5" customHeight="1" x14ac:dyDescent="0.2"/>
    <row r="157" s="14" customFormat="1" ht="22.5" customHeight="1" x14ac:dyDescent="0.2"/>
    <row r="158" s="14" customFormat="1" ht="22.5" customHeight="1" x14ac:dyDescent="0.2"/>
    <row r="159" s="14" customFormat="1" ht="22.5" customHeight="1" x14ac:dyDescent="0.2"/>
    <row r="160" s="14" customFormat="1" ht="22.5" customHeight="1" x14ac:dyDescent="0.2"/>
    <row r="161" s="14" customFormat="1" ht="22.5" customHeight="1" x14ac:dyDescent="0.2"/>
    <row r="162" s="14" customFormat="1" ht="22.5" customHeight="1" x14ac:dyDescent="0.2"/>
    <row r="163" s="14" customFormat="1"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sheetData>
  <mergeCells count="214">
    <mergeCell ref="C41:E41"/>
    <mergeCell ref="F41:H41"/>
    <mergeCell ref="I41:K41"/>
    <mergeCell ref="C42:L42"/>
    <mergeCell ref="B35:B37"/>
    <mergeCell ref="L35:L37"/>
    <mergeCell ref="I36:J36"/>
    <mergeCell ref="C37:E37"/>
    <mergeCell ref="F37:H37"/>
    <mergeCell ref="I37:K37"/>
    <mergeCell ref="B38:B40"/>
    <mergeCell ref="L38:L40"/>
    <mergeCell ref="I39:J39"/>
    <mergeCell ref="C40:E40"/>
    <mergeCell ref="F40:H40"/>
    <mergeCell ref="I40:K40"/>
    <mergeCell ref="B22:B23"/>
    <mergeCell ref="C22:E22"/>
    <mergeCell ref="F22:K22"/>
    <mergeCell ref="L22:L23"/>
    <mergeCell ref="B33:B34"/>
    <mergeCell ref="C33:E33"/>
    <mergeCell ref="F33:H33"/>
    <mergeCell ref="I33:K33"/>
    <mergeCell ref="L33:L34"/>
    <mergeCell ref="B11:B13"/>
    <mergeCell ref="L11:L13"/>
    <mergeCell ref="I12:J12"/>
    <mergeCell ref="C13:E13"/>
    <mergeCell ref="F13:H13"/>
    <mergeCell ref="I13:K13"/>
    <mergeCell ref="B14:B16"/>
    <mergeCell ref="L14:L16"/>
    <mergeCell ref="I15:J15"/>
    <mergeCell ref="C16:E16"/>
    <mergeCell ref="F16:H16"/>
    <mergeCell ref="I16:K16"/>
    <mergeCell ref="B6:B7"/>
    <mergeCell ref="C6:E6"/>
    <mergeCell ref="F6:H6"/>
    <mergeCell ref="I6:K6"/>
    <mergeCell ref="L6:L7"/>
    <mergeCell ref="B8:B10"/>
    <mergeCell ref="L8:L10"/>
    <mergeCell ref="I9:J9"/>
    <mergeCell ref="C10:E10"/>
    <mergeCell ref="F10:H10"/>
    <mergeCell ref="I10:K10"/>
    <mergeCell ref="B61:B63"/>
    <mergeCell ref="L61:L63"/>
    <mergeCell ref="I62:J62"/>
    <mergeCell ref="C63:E63"/>
    <mergeCell ref="F63:H63"/>
    <mergeCell ref="B77:B79"/>
    <mergeCell ref="L77:L79"/>
    <mergeCell ref="I78:J78"/>
    <mergeCell ref="C79:E79"/>
    <mergeCell ref="F79:H79"/>
    <mergeCell ref="I79:K79"/>
    <mergeCell ref="I63:K63"/>
    <mergeCell ref="B68:B69"/>
    <mergeCell ref="C68:E68"/>
    <mergeCell ref="F68:K68"/>
    <mergeCell ref="L68:L69"/>
    <mergeCell ref="B75:B76"/>
    <mergeCell ref="C75:E75"/>
    <mergeCell ref="F75:H75"/>
    <mergeCell ref="I75:K75"/>
    <mergeCell ref="L75:L76"/>
    <mergeCell ref="C65:I65"/>
    <mergeCell ref="J65:K65"/>
    <mergeCell ref="C72:I72"/>
    <mergeCell ref="C46:E46"/>
    <mergeCell ref="F46:L46"/>
    <mergeCell ref="C47:E47"/>
    <mergeCell ref="F47:L47"/>
    <mergeCell ref="C48:E48"/>
    <mergeCell ref="F48:L48"/>
    <mergeCell ref="B54:L54"/>
    <mergeCell ref="B59:B60"/>
    <mergeCell ref="C59:E59"/>
    <mergeCell ref="F59:H59"/>
    <mergeCell ref="I59:K59"/>
    <mergeCell ref="L59:L60"/>
    <mergeCell ref="C49:E49"/>
    <mergeCell ref="F49:L49"/>
    <mergeCell ref="C80:E80"/>
    <mergeCell ref="F80:G80"/>
    <mergeCell ref="I80:J80"/>
    <mergeCell ref="C71:E71"/>
    <mergeCell ref="F71:G71"/>
    <mergeCell ref="I71:J71"/>
    <mergeCell ref="C81:I81"/>
    <mergeCell ref="J81:K81"/>
    <mergeCell ref="C50:E50"/>
    <mergeCell ref="F50:L50"/>
    <mergeCell ref="C51:E51"/>
    <mergeCell ref="F51:L51"/>
    <mergeCell ref="J72:K72"/>
    <mergeCell ref="C64:E64"/>
    <mergeCell ref="F64:G64"/>
    <mergeCell ref="I64:J64"/>
    <mergeCell ref="C87:D87"/>
    <mergeCell ref="E87:F87"/>
    <mergeCell ref="G87:H87"/>
    <mergeCell ref="I87:L87"/>
    <mergeCell ref="C88:D88"/>
    <mergeCell ref="E88:F88"/>
    <mergeCell ref="G88:H88"/>
    <mergeCell ref="I88:L88"/>
    <mergeCell ref="C85:D85"/>
    <mergeCell ref="E85:F85"/>
    <mergeCell ref="G85:H85"/>
    <mergeCell ref="I85:L85"/>
    <mergeCell ref="C86:D86"/>
    <mergeCell ref="E86:F86"/>
    <mergeCell ref="G86:H86"/>
    <mergeCell ref="I86:L86"/>
    <mergeCell ref="C91:D91"/>
    <mergeCell ref="E91:F91"/>
    <mergeCell ref="G91:H91"/>
    <mergeCell ref="I91:L91"/>
    <mergeCell ref="C92:D92"/>
    <mergeCell ref="E92:F92"/>
    <mergeCell ref="G92:H92"/>
    <mergeCell ref="I92:L92"/>
    <mergeCell ref="C89:D89"/>
    <mergeCell ref="E89:F89"/>
    <mergeCell ref="G89:H89"/>
    <mergeCell ref="I89:L89"/>
    <mergeCell ref="C90:D90"/>
    <mergeCell ref="E90:F90"/>
    <mergeCell ref="G90:H90"/>
    <mergeCell ref="I90:L90"/>
    <mergeCell ref="C97:D97"/>
    <mergeCell ref="E97:F97"/>
    <mergeCell ref="G97:H97"/>
    <mergeCell ref="I97:L97"/>
    <mergeCell ref="C98:D98"/>
    <mergeCell ref="E98:F98"/>
    <mergeCell ref="G98:H98"/>
    <mergeCell ref="I98:L98"/>
    <mergeCell ref="C95:D95"/>
    <mergeCell ref="E95:F95"/>
    <mergeCell ref="G95:H95"/>
    <mergeCell ref="I95:L95"/>
    <mergeCell ref="C96:D96"/>
    <mergeCell ref="E96:F96"/>
    <mergeCell ref="G96:H96"/>
    <mergeCell ref="I96:L96"/>
    <mergeCell ref="C101:D101"/>
    <mergeCell ref="E101:F101"/>
    <mergeCell ref="G101:H101"/>
    <mergeCell ref="I101:L101"/>
    <mergeCell ref="C102:D102"/>
    <mergeCell ref="E102:F102"/>
    <mergeCell ref="G102:H102"/>
    <mergeCell ref="I102:L102"/>
    <mergeCell ref="C99:D99"/>
    <mergeCell ref="E99:F99"/>
    <mergeCell ref="G99:H99"/>
    <mergeCell ref="I99:L99"/>
    <mergeCell ref="C100:D100"/>
    <mergeCell ref="E100:F100"/>
    <mergeCell ref="G100:H100"/>
    <mergeCell ref="I100:L100"/>
    <mergeCell ref="C108:D108"/>
    <mergeCell ref="E108:F108"/>
    <mergeCell ref="G108:H108"/>
    <mergeCell ref="I108:L108"/>
    <mergeCell ref="C109:D109"/>
    <mergeCell ref="E109:F109"/>
    <mergeCell ref="G109:H109"/>
    <mergeCell ref="I109:L109"/>
    <mergeCell ref="C106:D106"/>
    <mergeCell ref="E106:F106"/>
    <mergeCell ref="G106:H106"/>
    <mergeCell ref="I106:L106"/>
    <mergeCell ref="C107:D107"/>
    <mergeCell ref="E107:F107"/>
    <mergeCell ref="G107:H107"/>
    <mergeCell ref="I107:L107"/>
    <mergeCell ref="C121:D121"/>
    <mergeCell ref="E121:F121"/>
    <mergeCell ref="G121:H121"/>
    <mergeCell ref="I121:L121"/>
    <mergeCell ref="C118:D118"/>
    <mergeCell ref="E118:F118"/>
    <mergeCell ref="G118:H118"/>
    <mergeCell ref="I118:L118"/>
    <mergeCell ref="C119:D119"/>
    <mergeCell ref="E119:F119"/>
    <mergeCell ref="G119:H119"/>
    <mergeCell ref="I119:L119"/>
    <mergeCell ref="C120:D120"/>
    <mergeCell ref="E120:F120"/>
    <mergeCell ref="G120:H120"/>
    <mergeCell ref="I120:L120"/>
    <mergeCell ref="C114:D114"/>
    <mergeCell ref="E114:F114"/>
    <mergeCell ref="G114:H114"/>
    <mergeCell ref="I114:L114"/>
    <mergeCell ref="C115:D115"/>
    <mergeCell ref="E115:F115"/>
    <mergeCell ref="G115:H115"/>
    <mergeCell ref="I115:L115"/>
    <mergeCell ref="C112:D112"/>
    <mergeCell ref="E112:F112"/>
    <mergeCell ref="G112:H112"/>
    <mergeCell ref="I112:L112"/>
    <mergeCell ref="C113:D113"/>
    <mergeCell ref="E113:F113"/>
    <mergeCell ref="G113:H113"/>
    <mergeCell ref="I113:L113"/>
  </mergeCells>
  <phoneticPr fontId="3"/>
  <conditionalFormatting sqref="C92:H92">
    <cfRule type="containsText" dxfId="5" priority="5" operator="containsText" text="不適合">
      <formula>NOT(ISERROR(SEARCH("不適合",C92)))</formula>
    </cfRule>
  </conditionalFormatting>
  <conditionalFormatting sqref="C102:H102">
    <cfRule type="containsText" dxfId="4" priority="4" operator="containsText" text="不適合">
      <formula>NOT(ISERROR(SEARCH("不適合",C102)))</formula>
    </cfRule>
  </conditionalFormatting>
  <conditionalFormatting sqref="C109:H109">
    <cfRule type="containsText" dxfId="3" priority="12" operator="containsText" text="不適合">
      <formula>NOT(ISERROR(SEARCH("不適合",C109)))</formula>
    </cfRule>
  </conditionalFormatting>
  <conditionalFormatting sqref="C115:H115">
    <cfRule type="containsText" dxfId="2" priority="11" operator="containsText" text="不適合">
      <formula>NOT(ISERROR(SEARCH("不適合",C115)))</formula>
    </cfRule>
  </conditionalFormatting>
  <conditionalFormatting sqref="C121:H121">
    <cfRule type="containsText" dxfId="1" priority="10" operator="containsText" text="不適合">
      <formula>NOT(ISERROR(SEARCH("不適合",C121)))</formula>
    </cfRule>
  </conditionalFormatting>
  <conditionalFormatting sqref="C41:K41">
    <cfRule type="containsText" dxfId="0" priority="1" operator="containsText" text="定員超過">
      <formula>NOT(ISERROR(SEARCH("定員超過",C41)))</formula>
    </cfRule>
  </conditionalFormatting>
  <dataValidations count="2">
    <dataValidation imeMode="off" allowBlank="1" showInputMessage="1" showErrorMessage="1" sqref="C62:I62 C61:J61 F63 F79 I79 C78:I78 C77:K77 I63 C71:C72 C55 K61:K62 C79:C81 C63:C65 C37:C41 C57 F40:F41 K12 C11:K11 K38:K39 I40:I41 J38 C24:K25 K35:K36 J35 C35:I36 D38:I39 F37 I37 C70:K70 K15 F13 D12:I12 I13 F16 I16 C8:H9 C16 C15:I15 I9:I10 I8:K8 K78 F10 C10 C12:C13 K9 C47:C53" xr:uid="{00000000-0002-0000-0600-000000000000}"/>
    <dataValidation imeMode="on" allowBlank="1" showInputMessage="1" showErrorMessage="1" sqref="C42:L42" xr:uid="{00000000-0002-0000-0600-000001000000}"/>
  </dataValidations>
  <pageMargins left="0.70866141732283472" right="0.70866141732283472" top="0.74803149606299213" bottom="0.74803149606299213" header="0.31496062992125984" footer="0.31496062992125984"/>
  <pageSetup paperSize="9" scale="97" fitToHeight="8" orientation="portrait" r:id="rId1"/>
  <headerFooter>
    <oddHeader>&amp;R&amp;"HGｺﾞｼｯｸM,ﾒﾃﾞｨｳﾑ"&amp;10付表102_定員・基準調書（&amp;A）</oddHeader>
    <oddFooter>&amp;C&amp;"HGｺﾞｼｯｸM,ﾒﾃﾞｨｳﾑ"&amp;10&amp;P/&amp;N</oddFooter>
  </headerFooter>
  <rowBreaks count="2" manualBreakCount="2">
    <brk id="82" max="12" man="1"/>
    <brk id="10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19"/>
  <sheetViews>
    <sheetView showGridLines="0" workbookViewId="0">
      <selection activeCell="B5" sqref="B5"/>
    </sheetView>
  </sheetViews>
  <sheetFormatPr defaultColWidth="9" defaultRowHeight="13.2" x14ac:dyDescent="0.2"/>
  <cols>
    <col min="1" max="1" width="9" style="5"/>
    <col min="2" max="2" width="7.44140625" style="5" bestFit="1" customWidth="1"/>
    <col min="3" max="6" width="13.44140625" style="5" customWidth="1"/>
    <col min="7" max="16384" width="9" style="5"/>
  </cols>
  <sheetData>
    <row r="2" spans="2:6" x14ac:dyDescent="0.2">
      <c r="F2" s="5">
        <v>330</v>
      </c>
    </row>
    <row r="3" spans="2:6" x14ac:dyDescent="0.2">
      <c r="F3" s="5">
        <v>30</v>
      </c>
    </row>
    <row r="4" spans="2:6" x14ac:dyDescent="0.2">
      <c r="B4" s="5" t="s">
        <v>278</v>
      </c>
      <c r="D4" s="5">
        <v>320</v>
      </c>
      <c r="F4" s="5">
        <v>400</v>
      </c>
    </row>
    <row r="5" spans="2:6" x14ac:dyDescent="0.2">
      <c r="B5" s="5" t="s">
        <v>142</v>
      </c>
      <c r="D5" s="5">
        <v>100</v>
      </c>
      <c r="F5" s="5">
        <v>80</v>
      </c>
    </row>
    <row r="6" spans="2:6" x14ac:dyDescent="0.2">
      <c r="B6" s="5" t="s">
        <v>141</v>
      </c>
    </row>
    <row r="7" spans="2:6" s="13" customFormat="1" x14ac:dyDescent="0.2">
      <c r="B7" s="12" t="s">
        <v>30</v>
      </c>
      <c r="C7" s="12" t="s">
        <v>23</v>
      </c>
      <c r="D7" s="12" t="s">
        <v>29</v>
      </c>
      <c r="E7" s="12" t="s">
        <v>48</v>
      </c>
      <c r="F7" s="12" t="s">
        <v>29</v>
      </c>
    </row>
    <row r="8" spans="2:6" x14ac:dyDescent="0.2">
      <c r="B8" s="8">
        <v>1</v>
      </c>
      <c r="C8" s="9">
        <f t="shared" ref="C8:C19" si="0">SUM(D8:D8)</f>
        <v>180</v>
      </c>
      <c r="D8" s="10">
        <v>180</v>
      </c>
      <c r="E8" s="9">
        <f t="shared" ref="E8:E19" si="1">SUM(F8:F8)</f>
        <v>330</v>
      </c>
      <c r="F8" s="11">
        <f>$F$2+$F$3*(B8-1)</f>
        <v>330</v>
      </c>
    </row>
    <row r="9" spans="2:6" x14ac:dyDescent="0.2">
      <c r="B9" s="8">
        <v>2</v>
      </c>
      <c r="C9" s="9">
        <f t="shared" si="0"/>
        <v>320</v>
      </c>
      <c r="D9" s="10">
        <f t="shared" ref="D9:D19" si="2">$D$4+$D$5*(B9-2)</f>
        <v>320</v>
      </c>
      <c r="E9" s="9">
        <f t="shared" si="1"/>
        <v>360</v>
      </c>
      <c r="F9" s="11">
        <f>$F$2+$F$3*(B9-1)</f>
        <v>360</v>
      </c>
    </row>
    <row r="10" spans="2:6" x14ac:dyDescent="0.2">
      <c r="B10" s="8">
        <v>3</v>
      </c>
      <c r="C10" s="9">
        <f t="shared" si="0"/>
        <v>420</v>
      </c>
      <c r="D10" s="10">
        <f t="shared" si="2"/>
        <v>420</v>
      </c>
      <c r="E10" s="9">
        <f t="shared" si="1"/>
        <v>400</v>
      </c>
      <c r="F10" s="11">
        <f>$F$4+$F$5*(B10-3)</f>
        <v>400</v>
      </c>
    </row>
    <row r="11" spans="2:6" x14ac:dyDescent="0.2">
      <c r="B11" s="8">
        <v>4</v>
      </c>
      <c r="C11" s="9">
        <f t="shared" si="0"/>
        <v>520</v>
      </c>
      <c r="D11" s="10">
        <f t="shared" si="2"/>
        <v>520</v>
      </c>
      <c r="E11" s="9">
        <f t="shared" si="1"/>
        <v>480</v>
      </c>
      <c r="F11" s="11">
        <f t="shared" ref="F11:F19" si="3">$F$4+$F$5*(B11-3)</f>
        <v>480</v>
      </c>
    </row>
    <row r="12" spans="2:6" x14ac:dyDescent="0.2">
      <c r="B12" s="8">
        <v>5</v>
      </c>
      <c r="C12" s="9">
        <f t="shared" si="0"/>
        <v>620</v>
      </c>
      <c r="D12" s="10">
        <f t="shared" si="2"/>
        <v>620</v>
      </c>
      <c r="E12" s="9">
        <f t="shared" si="1"/>
        <v>560</v>
      </c>
      <c r="F12" s="11">
        <f t="shared" si="3"/>
        <v>560</v>
      </c>
    </row>
    <row r="13" spans="2:6" x14ac:dyDescent="0.2">
      <c r="B13" s="8">
        <v>6</v>
      </c>
      <c r="C13" s="9">
        <f t="shared" si="0"/>
        <v>720</v>
      </c>
      <c r="D13" s="10">
        <f t="shared" si="2"/>
        <v>720</v>
      </c>
      <c r="E13" s="9">
        <f t="shared" si="1"/>
        <v>640</v>
      </c>
      <c r="F13" s="11">
        <f t="shared" si="3"/>
        <v>640</v>
      </c>
    </row>
    <row r="14" spans="2:6" x14ac:dyDescent="0.2">
      <c r="B14" s="8">
        <v>7</v>
      </c>
      <c r="C14" s="9">
        <f t="shared" si="0"/>
        <v>820</v>
      </c>
      <c r="D14" s="10">
        <f t="shared" si="2"/>
        <v>820</v>
      </c>
      <c r="E14" s="9">
        <f t="shared" si="1"/>
        <v>720</v>
      </c>
      <c r="F14" s="11">
        <f t="shared" si="3"/>
        <v>720</v>
      </c>
    </row>
    <row r="15" spans="2:6" x14ac:dyDescent="0.2">
      <c r="B15" s="8">
        <v>8</v>
      </c>
      <c r="C15" s="9">
        <f t="shared" si="0"/>
        <v>920</v>
      </c>
      <c r="D15" s="10">
        <f t="shared" si="2"/>
        <v>920</v>
      </c>
      <c r="E15" s="9">
        <f t="shared" si="1"/>
        <v>800</v>
      </c>
      <c r="F15" s="11">
        <f t="shared" si="3"/>
        <v>800</v>
      </c>
    </row>
    <row r="16" spans="2:6" x14ac:dyDescent="0.2">
      <c r="B16" s="8">
        <v>9</v>
      </c>
      <c r="C16" s="9">
        <f t="shared" si="0"/>
        <v>1020</v>
      </c>
      <c r="D16" s="10">
        <f t="shared" si="2"/>
        <v>1020</v>
      </c>
      <c r="E16" s="9">
        <f t="shared" si="1"/>
        <v>880</v>
      </c>
      <c r="F16" s="11">
        <f t="shared" si="3"/>
        <v>880</v>
      </c>
    </row>
    <row r="17" spans="2:6" x14ac:dyDescent="0.2">
      <c r="B17" s="8">
        <v>10</v>
      </c>
      <c r="C17" s="9">
        <f t="shared" si="0"/>
        <v>1120</v>
      </c>
      <c r="D17" s="10">
        <f t="shared" si="2"/>
        <v>1120</v>
      </c>
      <c r="E17" s="9">
        <f t="shared" si="1"/>
        <v>960</v>
      </c>
      <c r="F17" s="11">
        <f t="shared" si="3"/>
        <v>960</v>
      </c>
    </row>
    <row r="18" spans="2:6" x14ac:dyDescent="0.2">
      <c r="B18" s="8">
        <v>11</v>
      </c>
      <c r="C18" s="9">
        <f t="shared" si="0"/>
        <v>1220</v>
      </c>
      <c r="D18" s="10">
        <f t="shared" si="2"/>
        <v>1220</v>
      </c>
      <c r="E18" s="9">
        <f t="shared" si="1"/>
        <v>1040</v>
      </c>
      <c r="F18" s="11">
        <f t="shared" si="3"/>
        <v>1040</v>
      </c>
    </row>
    <row r="19" spans="2:6" x14ac:dyDescent="0.2">
      <c r="B19" s="8">
        <v>12</v>
      </c>
      <c r="C19" s="9">
        <f t="shared" si="0"/>
        <v>1320</v>
      </c>
      <c r="D19" s="10">
        <f t="shared" si="2"/>
        <v>1320</v>
      </c>
      <c r="E19" s="9">
        <f t="shared" si="1"/>
        <v>1120</v>
      </c>
      <c r="F19" s="11">
        <f t="shared" si="3"/>
        <v>1120</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8"/>
  <sheetViews>
    <sheetView showGridLines="0" workbookViewId="0">
      <selection activeCell="B5" sqref="B5"/>
    </sheetView>
  </sheetViews>
  <sheetFormatPr defaultColWidth="9" defaultRowHeight="13.2" x14ac:dyDescent="0.2"/>
  <cols>
    <col min="1" max="2" width="9" style="5"/>
    <col min="3" max="6" width="11.6640625" style="5" bestFit="1" customWidth="1"/>
    <col min="7" max="16384" width="9" style="5"/>
  </cols>
  <sheetData>
    <row r="2" spans="2:6" x14ac:dyDescent="0.2">
      <c r="B2" s="7" t="s">
        <v>28</v>
      </c>
      <c r="C2" s="7" t="s">
        <v>27</v>
      </c>
      <c r="D2" s="7" t="s">
        <v>26</v>
      </c>
      <c r="E2" s="7" t="s">
        <v>38</v>
      </c>
      <c r="F2" s="7" t="s">
        <v>48</v>
      </c>
    </row>
    <row r="3" spans="2:6" x14ac:dyDescent="0.2">
      <c r="B3" s="6">
        <v>0</v>
      </c>
      <c r="C3" s="6">
        <v>3</v>
      </c>
      <c r="D3" s="6">
        <v>3</v>
      </c>
      <c r="E3" s="6">
        <v>3.3</v>
      </c>
      <c r="F3" s="6">
        <v>0</v>
      </c>
    </row>
    <row r="4" spans="2:6" x14ac:dyDescent="0.2">
      <c r="B4" s="6">
        <v>1</v>
      </c>
      <c r="C4" s="6">
        <v>6</v>
      </c>
      <c r="D4" s="6">
        <v>6</v>
      </c>
      <c r="E4" s="6">
        <v>3.3</v>
      </c>
      <c r="F4" s="6">
        <v>0</v>
      </c>
    </row>
    <row r="5" spans="2:6" x14ac:dyDescent="0.2">
      <c r="B5" s="6">
        <v>2</v>
      </c>
      <c r="C5" s="6">
        <v>6</v>
      </c>
      <c r="D5" s="6">
        <v>6</v>
      </c>
      <c r="E5" s="6">
        <v>1.98</v>
      </c>
      <c r="F5" s="6">
        <v>3.3</v>
      </c>
    </row>
    <row r="6" spans="2:6" x14ac:dyDescent="0.2">
      <c r="B6" s="6">
        <v>3</v>
      </c>
      <c r="C6" s="6">
        <v>20</v>
      </c>
      <c r="D6" s="6">
        <v>15</v>
      </c>
      <c r="E6" s="6">
        <v>1.98</v>
      </c>
      <c r="F6" s="6">
        <v>3.3</v>
      </c>
    </row>
    <row r="7" spans="2:6" x14ac:dyDescent="0.2">
      <c r="B7" s="6">
        <v>4</v>
      </c>
      <c r="C7" s="6">
        <v>30</v>
      </c>
      <c r="D7" s="6">
        <v>25</v>
      </c>
      <c r="E7" s="6">
        <v>1.98</v>
      </c>
      <c r="F7" s="6">
        <v>3.3</v>
      </c>
    </row>
    <row r="8" spans="2:6" x14ac:dyDescent="0.2">
      <c r="B8" s="6">
        <v>5</v>
      </c>
      <c r="C8" s="6">
        <v>30</v>
      </c>
      <c r="D8" s="6">
        <v>25</v>
      </c>
      <c r="E8" s="6">
        <v>1.98</v>
      </c>
      <c r="F8" s="6">
        <v>3.3</v>
      </c>
    </row>
  </sheetData>
  <phoneticPr fontId="3"/>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7</vt:i4>
      </vt:variant>
    </vt:vector>
  </HeadingPairs>
  <TitlesOfParts>
    <vt:vector baseType="lpstr" size="16">
      <vt:lpstr>参考様式05_面積計算用シート</vt:lpstr>
      <vt:lpstr>幼稚園</vt:lpstr>
      <vt:lpstr>保育所</vt:lpstr>
      <vt:lpstr>幼保連携型認定こども園</vt:lpstr>
      <vt:lpstr>幼稚園型認定こども園</vt:lpstr>
      <vt:lpstr>保育所型認定こども園</vt:lpstr>
      <vt:lpstr>小規模保育事業A型</vt:lpstr>
      <vt:lpstr>面積</vt:lpstr>
      <vt:lpstr>年齢別基準</vt:lpstr>
      <vt:lpstr>参考様式05_面積計算用シート!Print_Area</vt:lpstr>
      <vt:lpstr>小規模保育事業A型!Print_Area</vt:lpstr>
      <vt:lpstr>保育所!Print_Area</vt:lpstr>
      <vt:lpstr>保育所型認定こども園!Print_Area</vt:lpstr>
      <vt:lpstr>幼稚園!Print_Area</vt:lpstr>
      <vt:lpstr>幼稚園型認定こども園!Print_Area</vt:lpstr>
      <vt:lpstr>幼保連携型認定こども園!Print_Area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2026-03-25T02:39:49Z</dcterms:modified>
</cp:coreProperties>
</file>